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599" firstSheet="1" activeTab="1"/>
  </bookViews>
  <sheets>
    <sheet name="Prihodi" sheetId="1" state="hidden" r:id="rId1"/>
    <sheet name="Rashodi" sheetId="2" r:id="rId2"/>
    <sheet name="Rashodi (2)" sheetId="3" r:id="rId3"/>
    <sheet name="Broj djece" sheetId="4" state="hidden" r:id="rId4"/>
    <sheet name="Zaduženja roditelja" sheetId="5" state="hidden" r:id="rId5"/>
    <sheet name="Obračun " sheetId="6" state="hidden" r:id="rId6"/>
  </sheets>
  <definedNames/>
  <calcPr fullCalcOnLoad="1"/>
</workbook>
</file>

<file path=xl/sharedStrings.xml><?xml version="1.0" encoding="utf-8"?>
<sst xmlns="http://schemas.openxmlformats.org/spreadsheetml/2006/main" count="365" uniqueCount="200">
  <si>
    <t>Rashodi:</t>
  </si>
  <si>
    <t>Neutrošena sredstva:</t>
  </si>
  <si>
    <t xml:space="preserve">                                                               (bez poreza na dodanu vrijednost)</t>
  </si>
  <si>
    <t>Red.br.</t>
  </si>
  <si>
    <t>Pozicija plana (konto)</t>
  </si>
  <si>
    <t>Predmet nabave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</si>
  <si>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</si>
  <si>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</si>
  <si>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</si>
  <si>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</si>
  <si>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</si>
  <si>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</si>
  <si>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</si>
  <si>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</si>
  <si>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 xml:space="preserve">                                                        IZVOR Gradski proračun  </t>
  </si>
  <si>
    <t>NAKNADA TROŠKOVA ZAPOSLENIMA</t>
  </si>
  <si>
    <t>Seminari, savjetovanja i simpoziji</t>
  </si>
  <si>
    <t>Uredski materijal</t>
  </si>
  <si>
    <t>Izrav.ugovar.</t>
  </si>
  <si>
    <t>Literatura</t>
  </si>
  <si>
    <t>Mat.i sredstva za čišćenje i održ.</t>
  </si>
  <si>
    <t>Služb, radna i zaš.odjeća i obuća</t>
  </si>
  <si>
    <t>Mat. za hig.potrebe i njegu</t>
  </si>
  <si>
    <t>Ost.mat.za potrebe red.poslovanja</t>
  </si>
  <si>
    <t>Električna energija</t>
  </si>
  <si>
    <t>Mat.i dij.za tek.i inv.održ.trans.sred.</t>
  </si>
  <si>
    <t>Sitni inventar</t>
  </si>
  <si>
    <t>NABAVA USLUGA</t>
  </si>
  <si>
    <t>Poštarina (pisma, tiskanice i sl.)</t>
  </si>
  <si>
    <t>Usl.tek.i inv.održ.građ.objekata</t>
  </si>
  <si>
    <t>Usl.tek.i inv.održ.postroj.i opreme</t>
  </si>
  <si>
    <t>Tisak</t>
  </si>
  <si>
    <t>Ost.usl.promidžbe i informiranja</t>
  </si>
  <si>
    <t>Opskrba vodom</t>
  </si>
  <si>
    <t>Iznošenje i odvoz smeća</t>
  </si>
  <si>
    <t>Deratizacija i dezinsekcija</t>
  </si>
  <si>
    <t>Obvezni preventivni zdr.pregledi</t>
  </si>
  <si>
    <t>Premije osiguranja ostale imovine</t>
  </si>
  <si>
    <t>Reprezentacija</t>
  </si>
  <si>
    <t>Ostali nespom.rashodi poslovanja</t>
  </si>
  <si>
    <t>Usluge platnog prometa</t>
  </si>
  <si>
    <t>Za usvajanje prijedloga:</t>
  </si>
  <si>
    <t>PREDSJEDNIK UPRAVNOG VIJEĆA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</si>
  <si>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</si>
  <si>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</si>
  <si>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</si>
  <si>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</si>
  <si>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</si>
  <si>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</si>
  <si>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</si>
  <si>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</si>
  <si>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</si>
  <si>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</si>
  <si>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</si>
  <si>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</si>
  <si>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</si>
  <si>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</si>
  <si>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</si>
  <si>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</si>
  <si>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</si>
  <si>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</si>
  <si>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</si>
  <si>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</si>
  <si>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</si>
  <si>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</si>
  <si>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</si>
  <si>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</si>
  <si>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</si>
  <si>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</si>
  <si>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</si>
  <si>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</si>
  <si>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</si>
  <si>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</si>
  <si>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</si>
  <si>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</si>
  <si>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</si>
  <si>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</si>
  <si>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</si>
  <si>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</si>
  <si>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</si>
  <si>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</si>
  <si>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</si>
  <si>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</si>
  <si>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</si>
  <si>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</si>
  <si>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</si>
  <si>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</si>
  <si>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</si>
  <si>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</si>
  <si>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</si>
  <si>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</si>
  <si>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</si>
  <si>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</si>
  <si>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</si>
  <si>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</si>
  <si>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</si>
  <si>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>pdv</t>
  </si>
  <si>
    <t>planirana  vrijdnost nabave sa PDV-om</t>
  </si>
  <si>
    <t>procjenjena vriejd.bez PDV-a</t>
  </si>
  <si>
    <t>Pomoćni materijal</t>
  </si>
  <si>
    <t>Usluge interneta</t>
  </si>
  <si>
    <t>Namirnice</t>
  </si>
  <si>
    <t>NABAVA NEPROIZ.I PROIZ.DUG.IMOV.</t>
  </si>
  <si>
    <t>Topla voda(toplana)</t>
  </si>
  <si>
    <t>Računala i rač.oprema</t>
  </si>
  <si>
    <t>Premije osiguranjazaposlenih</t>
  </si>
  <si>
    <t xml:space="preserve">Grafičke i tiskarske usluge </t>
  </si>
  <si>
    <t xml:space="preserve">Članarine </t>
  </si>
  <si>
    <t xml:space="preserve">Oprema </t>
  </si>
  <si>
    <t>Knjige</t>
  </si>
  <si>
    <t>mat. Za knjgov. radno i zadr.</t>
  </si>
  <si>
    <t>mat.za šk. Kuhinju</t>
  </si>
  <si>
    <t>Elektronski mediji</t>
  </si>
  <si>
    <t>Laboratorijske usluge</t>
  </si>
  <si>
    <t>Usluge odvjetnika i pravnog savjetovanja</t>
  </si>
  <si>
    <t>Ostale rač. usluge</t>
  </si>
  <si>
    <t>Usluge čuvanja imovine i osoba</t>
  </si>
  <si>
    <t>SS CENTAR ZA ODGOJ I OBRAZOVANJE</t>
  </si>
  <si>
    <t>Zagorska 14  ZAGREB</t>
  </si>
  <si>
    <t>OIB  66687839353</t>
  </si>
  <si>
    <t>Tečajevi i stručni ispiti</t>
  </si>
  <si>
    <t>Ostale usl. za komunikaciju i prijevoz</t>
  </si>
  <si>
    <t>Ravnateljica:</t>
  </si>
  <si>
    <t>Mr.sc.Đana Baftiri,prof.def.</t>
  </si>
  <si>
    <t>NABAVA ZA  MATERIJAL I ENERGIJU</t>
  </si>
  <si>
    <t xml:space="preserve">Na temelju čl. 28 st.1  Zakona o javnoj nabavi i Statuta škole ,na sjednici  Školskog odbora  </t>
  </si>
  <si>
    <t>Ostali materijal i sirovine</t>
  </si>
  <si>
    <t>mat.za cvjećare,EU projekt</t>
  </si>
  <si>
    <t>Ostale intelektualne usluge</t>
  </si>
  <si>
    <t>Usluge banaka</t>
  </si>
  <si>
    <t>CPV</t>
  </si>
  <si>
    <t>80522000-9</t>
  </si>
  <si>
    <t>30197643-5</t>
  </si>
  <si>
    <t>Papir za fotokopiranje</t>
  </si>
  <si>
    <t>Potr. Mat za pisač. I računala</t>
  </si>
  <si>
    <t>Registratori i ost. Ured. Potrepštine</t>
  </si>
  <si>
    <t>22800000-8</t>
  </si>
  <si>
    <t>30120000-6</t>
  </si>
  <si>
    <t>22100000-1</t>
  </si>
  <si>
    <t>39830000-9</t>
  </si>
  <si>
    <t>33760000-5</t>
  </si>
  <si>
    <t>Ost.mat.;nastava. Pedag dok</t>
  </si>
  <si>
    <t>30190000-7</t>
  </si>
  <si>
    <t>svježe voće i povrće</t>
  </si>
  <si>
    <t>15300000-1</t>
  </si>
  <si>
    <t>prerađevine od mesa</t>
  </si>
  <si>
    <t>15100000-9</t>
  </si>
  <si>
    <t>konzervirane i ostale namirnice</t>
  </si>
  <si>
    <t>15331400-1</t>
  </si>
  <si>
    <t>09310000-5</t>
  </si>
  <si>
    <t>09321000-5</t>
  </si>
  <si>
    <t>Mat.i dij.za tek.i inv.održ.građ.boje parket,ploč</t>
  </si>
  <si>
    <t>98314000-7</t>
  </si>
  <si>
    <t>Mat.i dij.za tek.i inv.održ.postr.i opr.elektro, stolar i dr.</t>
  </si>
  <si>
    <t>51100000-3</t>
  </si>
  <si>
    <t>18110000-3</t>
  </si>
  <si>
    <t>64200000-8</t>
  </si>
  <si>
    <t>Usluge telefona, telefaksa mob</t>
  </si>
  <si>
    <t>64110000-0</t>
  </si>
  <si>
    <t>63000000-9</t>
  </si>
  <si>
    <t>45261910-6</t>
  </si>
  <si>
    <t>45259000-7</t>
  </si>
  <si>
    <t>65110000-7</t>
  </si>
  <si>
    <t>90511300-5</t>
  </si>
  <si>
    <t>90920000-2</t>
  </si>
  <si>
    <t>Usluge čišćenja,pranja i sl.</t>
  </si>
  <si>
    <t>98310000-9</t>
  </si>
  <si>
    <t>Ostale komunalne usluge (kom. nakn)</t>
  </si>
  <si>
    <t>65000000-3</t>
  </si>
  <si>
    <t>85140000-2</t>
  </si>
  <si>
    <t>7190000-7</t>
  </si>
  <si>
    <t>Ugovori o djelu-pom. U nast</t>
  </si>
  <si>
    <t>79100000-5</t>
  </si>
  <si>
    <t>50322000-8</t>
  </si>
  <si>
    <t>66510000-8</t>
  </si>
  <si>
    <t>66110000-4</t>
  </si>
  <si>
    <t>66000000-0</t>
  </si>
  <si>
    <t>30230000-0</t>
  </si>
  <si>
    <t>22113000-5</t>
  </si>
  <si>
    <t>post.jed. Nab</t>
  </si>
  <si>
    <t>otvore. post.grad</t>
  </si>
  <si>
    <t>-</t>
  </si>
  <si>
    <t>Sklapa se Ugovor/okvi. sporazom</t>
  </si>
  <si>
    <t>ugovo/narudžb.</t>
  </si>
  <si>
    <t>Okvirni spor.</t>
  </si>
  <si>
    <t>30192000-1</t>
  </si>
  <si>
    <t>79341000-6</t>
  </si>
  <si>
    <t>9830000-6</t>
  </si>
  <si>
    <t>98130000-3</t>
  </si>
  <si>
    <t>80500000-9</t>
  </si>
  <si>
    <t>6420000-8</t>
  </si>
  <si>
    <t>92220000-9</t>
  </si>
  <si>
    <t>98390000-3</t>
  </si>
  <si>
    <t>79713000-5</t>
  </si>
  <si>
    <t>66515200-5</t>
  </si>
  <si>
    <t>30211300-4</t>
  </si>
  <si>
    <t>PLAN NABAVE ZA 2023. GODINU</t>
  </si>
  <si>
    <t>SVEUKUPNO PLAN NABAVE ZA 2023 GODINU</t>
  </si>
  <si>
    <t>održanoj 07.12.2022. godine, donesen je</t>
  </si>
  <si>
    <t>U Zagrebu,29.11.2022.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</si>
</sst>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.00\ _k_n_-;\-* #,##0.00\ _k_n_-;_-* \-??\ _k_n_-;_-@_-"/>
    <numFmt numFmtId="175" formatCode="_-* #,##0\ _k_n_-;\-* #,##0\ _k_n_-;_-* \-??\ _k_n_-;_-@_-"/>
    <numFmt numFmtId="176" formatCode="#,##0.00_ ;\-#,##0.00\ "/>
    <numFmt numFmtId="177" formatCode="0.0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i/>
      <sz val="9.35"/>
      <name val="Arial Narrow"/>
      <family val="2"/>
    </font>
    <font>
      <i/>
      <sz val="9.35"/>
      <name val="Arial Narrow"/>
      <family val="2"/>
    </font>
    <font>
      <sz val="9.3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sz val="9.35"/>
      <color indexed="10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9.35"/>
      <color indexed="49"/>
      <name val="Arial Narrow"/>
      <family val="2"/>
    </font>
    <font>
      <b/>
      <sz val="9.35"/>
      <color indexed="54"/>
      <name val="Arial Narrow"/>
      <family val="2"/>
    </font>
    <font>
      <b/>
      <sz val="9"/>
      <color indexed="49"/>
      <name val="Arial Narrow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9.35"/>
      <color theme="4"/>
      <name val="Arial Narrow"/>
      <family val="2"/>
    </font>
    <font>
      <b/>
      <sz val="9.35"/>
      <color theme="7"/>
      <name val="Arial Narrow"/>
      <family val="2"/>
    </font>
    <font>
      <b/>
      <sz val="9"/>
      <color theme="4"/>
      <name val="Arial Narrow"/>
      <family val="2"/>
    </font>
    <font>
      <sz val="9.35"/>
      <color theme="5"/>
      <name val="Arial Narrow"/>
      <family val="2"/>
    </font>
    <font>
      <b/>
      <sz val="9.35"/>
      <color rgb="FFFF0000"/>
      <name val="Arial Narrow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" fillId="3" borderId="0" applyNumberFormat="0" applyBorder="0" applyAlignment="0" applyProtection="0"/>
    <xf numFmtId="0" fontId="0" fillId="21" borderId="1" applyNumberFormat="0" applyAlignment="0" applyProtection="0"/>
    <xf numFmtId="0" fontId="5" fillId="22" borderId="2" applyNumberFormat="0" applyAlignment="0" applyProtection="0"/>
    <xf numFmtId="0" fontId="13" fillId="23" borderId="3" applyNumberFormat="0" applyAlignment="0" applyProtection="0"/>
    <xf numFmtId="17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7" borderId="2" applyNumberFormat="0" applyAlignment="0" applyProtection="0"/>
    <xf numFmtId="0" fontId="4" fillId="22" borderId="7" applyNumberFormat="0" applyAlignment="0" applyProtection="0"/>
    <xf numFmtId="0" fontId="12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0" fillId="26" borderId="9" applyNumberFormat="0" applyFont="0" applyAlignment="0" applyProtection="0"/>
    <xf numFmtId="0" fontId="51" fillId="27" borderId="10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74" fontId="19" fillId="0" borderId="0" xfId="44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174" fontId="20" fillId="0" borderId="12" xfId="44" applyFont="1" applyFill="1" applyBorder="1" applyAlignment="1" applyProtection="1">
      <alignment horizontal="right" vertical="center"/>
      <protection/>
    </xf>
    <xf numFmtId="4" fontId="18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4" fontId="20" fillId="0" borderId="12" xfId="44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4" fontId="19" fillId="0" borderId="0" xfId="44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4" fontId="18" fillId="0" borderId="0" xfId="44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4" fontId="20" fillId="0" borderId="0" xfId="44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44" applyNumberFormat="1" applyFont="1" applyFill="1" applyBorder="1" applyAlignment="1" applyProtection="1">
      <alignment/>
      <protection/>
    </xf>
    <xf numFmtId="4" fontId="20" fillId="7" borderId="0" xfId="44" applyNumberFormat="1" applyFont="1" applyFill="1" applyBorder="1" applyAlignment="1" applyProtection="1">
      <alignment/>
      <protection/>
    </xf>
    <xf numFmtId="174" fontId="19" fillId="7" borderId="0" xfId="44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5" fontId="20" fillId="0" borderId="0" xfId="44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5" fontId="23" fillId="0" borderId="0" xfId="44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4" fontId="25" fillId="0" borderId="0" xfId="44" applyFont="1" applyFill="1" applyBorder="1" applyAlignment="1" applyProtection="1">
      <alignment horizontal="left" vertical="center"/>
      <protection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/>
    </xf>
    <xf numFmtId="174" fontId="20" fillId="28" borderId="14" xfId="44" applyFont="1" applyFill="1" applyBorder="1" applyAlignment="1" applyProtection="1">
      <alignment horizontal="center" vertical="center"/>
      <protection/>
    </xf>
    <xf numFmtId="4" fontId="20" fillId="28" borderId="14" xfId="44" applyNumberFormat="1" applyFont="1" applyFill="1" applyBorder="1" applyAlignment="1" applyProtection="1">
      <alignment horizontal="center" vertical="center" wrapText="1"/>
      <protection/>
    </xf>
    <xf numFmtId="174" fontId="20" fillId="11" borderId="14" xfId="44" applyFont="1" applyFill="1" applyBorder="1" applyAlignment="1" applyProtection="1">
      <alignment horizontal="center" vertical="center"/>
      <protection/>
    </xf>
    <xf numFmtId="0" fontId="20" fillId="29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174" fontId="18" fillId="0" borderId="14" xfId="44" applyFont="1" applyFill="1" applyBorder="1" applyAlignment="1" applyProtection="1">
      <alignment vertical="center"/>
      <protection/>
    </xf>
    <xf numFmtId="4" fontId="18" fillId="0" borderId="14" xfId="0" applyNumberFormat="1" applyFont="1" applyBorder="1" applyAlignment="1">
      <alignment/>
    </xf>
    <xf numFmtId="2" fontId="18" fillId="0" borderId="14" xfId="0" applyNumberFormat="1" applyFont="1" applyFill="1" applyBorder="1" applyAlignment="1">
      <alignment vertical="center"/>
    </xf>
    <xf numFmtId="4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174" fontId="20" fillId="0" borderId="14" xfId="44" applyFont="1" applyFill="1" applyBorder="1" applyAlignment="1" applyProtection="1">
      <alignment vertical="center"/>
      <protection/>
    </xf>
    <xf numFmtId="4" fontId="20" fillId="0" borderId="14" xfId="0" applyNumberFormat="1" applyFont="1" applyBorder="1" applyAlignment="1">
      <alignment/>
    </xf>
    <xf numFmtId="2" fontId="20" fillId="0" borderId="14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 wrapText="1"/>
    </xf>
    <xf numFmtId="174" fontId="18" fillId="0" borderId="14" xfId="44" applyFont="1" applyFill="1" applyBorder="1" applyAlignment="1" applyProtection="1">
      <alignment horizontal="center" vertical="center"/>
      <protection/>
    </xf>
    <xf numFmtId="2" fontId="26" fillId="0" borderId="14" xfId="0" applyNumberFormat="1" applyFont="1" applyBorder="1" applyAlignment="1">
      <alignment horizontal="center" wrapText="1"/>
    </xf>
    <xf numFmtId="0" fontId="27" fillId="0" borderId="14" xfId="0" applyFont="1" applyBorder="1" applyAlignment="1">
      <alignment vertical="center" wrapText="1"/>
    </xf>
    <xf numFmtId="4" fontId="20" fillId="0" borderId="14" xfId="44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" fontId="28" fillId="0" borderId="12" xfId="0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2" fontId="28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176" fontId="31" fillId="0" borderId="12" xfId="44" applyNumberFormat="1" applyFont="1" applyFill="1" applyBorder="1" applyAlignment="1" applyProtection="1">
      <alignment vertical="center"/>
      <protection/>
    </xf>
    <xf numFmtId="2" fontId="21" fillId="0" borderId="12" xfId="44" applyNumberFormat="1" applyFont="1" applyFill="1" applyBorder="1" applyAlignment="1" applyProtection="1">
      <alignment vertical="center"/>
      <protection/>
    </xf>
    <xf numFmtId="2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2" fontId="31" fillId="0" borderId="12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4" fontId="0" fillId="0" borderId="0" xfId="44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4" fontId="0" fillId="7" borderId="0" xfId="44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44" applyNumberFormat="1" applyFont="1" applyFill="1" applyBorder="1" applyAlignment="1" applyProtection="1">
      <alignment/>
      <protection/>
    </xf>
    <xf numFmtId="0" fontId="30" fillId="0" borderId="12" xfId="0" applyFont="1" applyBorder="1" applyAlignment="1">
      <alignment horizontal="center"/>
    </xf>
    <xf numFmtId="0" fontId="30" fillId="0" borderId="0" xfId="0" applyFont="1" applyAlignment="1">
      <alignment/>
    </xf>
    <xf numFmtId="3" fontId="0" fillId="0" borderId="12" xfId="0" applyNumberFormat="1" applyBorder="1" applyAlignment="1">
      <alignment horizontal="center" vertical="center"/>
    </xf>
    <xf numFmtId="4" fontId="0" fillId="0" borderId="12" xfId="44" applyNumberFormat="1" applyFont="1" applyFill="1" applyBorder="1" applyAlignment="1" applyProtection="1">
      <alignment horizontal="center" vertical="center"/>
      <protection/>
    </xf>
    <xf numFmtId="4" fontId="0" fillId="0" borderId="12" xfId="44" applyNumberFormat="1" applyFont="1" applyFill="1" applyBorder="1" applyAlignment="1" applyProtection="1">
      <alignment vertical="center"/>
      <protection/>
    </xf>
    <xf numFmtId="4" fontId="0" fillId="7" borderId="12" xfId="44" applyNumberFormat="1" applyFont="1" applyFill="1" applyBorder="1" applyAlignment="1" applyProtection="1">
      <alignment vertical="center"/>
      <protection/>
    </xf>
    <xf numFmtId="174" fontId="0" fillId="0" borderId="12" xfId="44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8" fillId="0" borderId="0" xfId="0" applyFont="1" applyAlignment="1">
      <alignment horizontal="left"/>
    </xf>
    <xf numFmtId="174" fontId="0" fillId="0" borderId="0" xfId="44" applyFont="1" applyFill="1" applyBorder="1" applyAlignment="1" applyProtection="1">
      <alignment vertical="center"/>
      <protection/>
    </xf>
    <xf numFmtId="174" fontId="0" fillId="7" borderId="0" xfId="44" applyFont="1" applyFill="1" applyBorder="1" applyAlignment="1" applyProtection="1">
      <alignment vertical="center"/>
      <protection/>
    </xf>
    <xf numFmtId="174" fontId="0" fillId="0" borderId="12" xfId="44" applyFont="1" applyFill="1" applyBorder="1" applyAlignment="1" applyProtection="1">
      <alignment/>
      <protection/>
    </xf>
    <xf numFmtId="1" fontId="18" fillId="0" borderId="0" xfId="44" applyNumberFormat="1" applyFont="1" applyFill="1" applyBorder="1" applyAlignment="1" applyProtection="1">
      <alignment vertical="center"/>
      <protection/>
    </xf>
    <xf numFmtId="1" fontId="20" fillId="0" borderId="0" xfId="44" applyNumberFormat="1" applyFont="1" applyFill="1" applyBorder="1" applyAlignment="1" applyProtection="1">
      <alignment horizontal="left" vertical="center"/>
      <protection/>
    </xf>
    <xf numFmtId="4" fontId="34" fillId="0" borderId="14" xfId="0" applyNumberFormat="1" applyFont="1" applyBorder="1" applyAlignment="1">
      <alignment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174" fontId="18" fillId="30" borderId="14" xfId="44" applyFont="1" applyFill="1" applyBorder="1" applyAlignment="1" applyProtection="1">
      <alignment vertical="center"/>
      <protection/>
    </xf>
    <xf numFmtId="4" fontId="18" fillId="30" borderId="14" xfId="0" applyNumberFormat="1" applyFont="1" applyFill="1" applyBorder="1" applyAlignment="1">
      <alignment/>
    </xf>
    <xf numFmtId="2" fontId="18" fillId="30" borderId="14" xfId="0" applyNumberFormat="1" applyFont="1" applyFill="1" applyBorder="1" applyAlignment="1">
      <alignment vertical="center"/>
    </xf>
    <xf numFmtId="0" fontId="18" fillId="30" borderId="14" xfId="0" applyFont="1" applyFill="1" applyBorder="1" applyAlignment="1">
      <alignment vertical="center"/>
    </xf>
    <xf numFmtId="0" fontId="18" fillId="30" borderId="14" xfId="0" applyFont="1" applyFill="1" applyBorder="1" applyAlignment="1">
      <alignment vertical="center" wrapText="1"/>
    </xf>
    <xf numFmtId="4" fontId="20" fillId="30" borderId="14" xfId="0" applyNumberFormat="1" applyFont="1" applyFill="1" applyBorder="1" applyAlignment="1">
      <alignment vertical="center"/>
    </xf>
    <xf numFmtId="174" fontId="27" fillId="0" borderId="14" xfId="44" applyFont="1" applyFill="1" applyBorder="1" applyAlignment="1" applyProtection="1">
      <alignment vertical="center"/>
      <protection/>
    </xf>
    <xf numFmtId="4" fontId="27" fillId="0" borderId="14" xfId="0" applyNumberFormat="1" applyFont="1" applyBorder="1" applyAlignment="1">
      <alignment/>
    </xf>
    <xf numFmtId="4" fontId="18" fillId="30" borderId="14" xfId="0" applyNumberFormat="1" applyFont="1" applyFill="1" applyBorder="1" applyAlignment="1">
      <alignment vertical="center"/>
    </xf>
    <xf numFmtId="0" fontId="18" fillId="3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27" fillId="0" borderId="14" xfId="0" applyFont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4" fontId="27" fillId="0" borderId="14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174" fontId="31" fillId="0" borderId="14" xfId="44" applyFont="1" applyFill="1" applyBorder="1" applyAlignment="1" applyProtection="1">
      <alignment vertical="center"/>
      <protection/>
    </xf>
    <xf numFmtId="4" fontId="31" fillId="0" borderId="14" xfId="0" applyNumberFormat="1" applyFont="1" applyBorder="1" applyAlignment="1">
      <alignment/>
    </xf>
    <xf numFmtId="2" fontId="31" fillId="0" borderId="14" xfId="0" applyNumberFormat="1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4" fontId="36" fillId="0" borderId="14" xfId="0" applyNumberFormat="1" applyFont="1" applyBorder="1" applyAlignment="1">
      <alignment vertical="center"/>
    </xf>
    <xf numFmtId="0" fontId="22" fillId="0" borderId="14" xfId="0" applyFont="1" applyFill="1" applyBorder="1" applyAlignment="1">
      <alignment vertical="center" wrapText="1"/>
    </xf>
    <xf numFmtId="4" fontId="36" fillId="0" borderId="14" xfId="0" applyNumberFormat="1" applyFont="1" applyFill="1" applyBorder="1" applyAlignment="1">
      <alignment vertical="center"/>
    </xf>
    <xf numFmtId="174" fontId="20" fillId="28" borderId="14" xfId="44" applyFont="1" applyFill="1" applyBorder="1" applyAlignment="1" applyProtection="1">
      <alignment vertical="center"/>
      <protection/>
    </xf>
    <xf numFmtId="4" fontId="20" fillId="28" borderId="14" xfId="44" applyNumberFormat="1" applyFont="1" applyFill="1" applyBorder="1" applyAlignment="1" applyProtection="1">
      <alignment vertical="center" wrapText="1"/>
      <protection/>
    </xf>
    <xf numFmtId="174" fontId="20" fillId="11" borderId="14" xfId="44" applyFont="1" applyFill="1" applyBorder="1" applyAlignment="1" applyProtection="1">
      <alignment vertical="center"/>
      <protection/>
    </xf>
    <xf numFmtId="0" fontId="20" fillId="29" borderId="14" xfId="0" applyFont="1" applyFill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20" fillId="30" borderId="0" xfId="0" applyFont="1" applyFill="1" applyAlignment="1">
      <alignment vertical="center"/>
    </xf>
    <xf numFmtId="4" fontId="18" fillId="0" borderId="14" xfId="0" applyNumberFormat="1" applyFont="1" applyBorder="1" applyAlignment="1">
      <alignment vertical="center"/>
    </xf>
    <xf numFmtId="174" fontId="23" fillId="0" borderId="0" xfId="44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vertical="center"/>
    </xf>
    <xf numFmtId="175" fontId="24" fillId="0" borderId="0" xfId="44" applyNumberFormat="1" applyFont="1" applyFill="1" applyBorder="1" applyAlignment="1" applyProtection="1">
      <alignment vertical="center"/>
      <protection/>
    </xf>
    <xf numFmtId="174" fontId="18" fillId="0" borderId="14" xfId="44" applyFont="1" applyFill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" wrapText="1"/>
    </xf>
    <xf numFmtId="0" fontId="54" fillId="0" borderId="14" xfId="0" applyFont="1" applyFill="1" applyBorder="1" applyAlignment="1">
      <alignment horizontal="center" vertical="center"/>
    </xf>
    <xf numFmtId="174" fontId="54" fillId="28" borderId="14" xfId="44" applyFont="1" applyFill="1" applyBorder="1" applyAlignment="1" applyProtection="1">
      <alignment horizontal="center"/>
      <protection/>
    </xf>
    <xf numFmtId="4" fontId="54" fillId="28" borderId="14" xfId="44" applyNumberFormat="1" applyFont="1" applyFill="1" applyBorder="1" applyAlignment="1" applyProtection="1">
      <alignment vertical="center" wrapText="1"/>
      <protection/>
    </xf>
    <xf numFmtId="174" fontId="54" fillId="11" borderId="14" xfId="44" applyFont="1" applyFill="1" applyBorder="1" applyAlignment="1" applyProtection="1">
      <alignment vertical="center"/>
      <protection/>
    </xf>
    <xf numFmtId="0" fontId="54" fillId="29" borderId="14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/>
    </xf>
    <xf numFmtId="4" fontId="54" fillId="0" borderId="14" xfId="0" applyNumberFormat="1" applyFont="1" applyFill="1" applyBorder="1" applyAlignment="1">
      <alignment vertical="center"/>
    </xf>
    <xf numFmtId="4" fontId="54" fillId="0" borderId="14" xfId="0" applyNumberFormat="1" applyFont="1" applyBorder="1" applyAlignment="1">
      <alignment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174" fontId="54" fillId="0" borderId="14" xfId="44" applyFont="1" applyFill="1" applyBorder="1" applyAlignment="1" applyProtection="1">
      <alignment horizontal="center"/>
      <protection/>
    </xf>
    <xf numFmtId="4" fontId="54" fillId="0" borderId="14" xfId="0" applyNumberFormat="1" applyFont="1" applyBorder="1" applyAlignment="1">
      <alignment/>
    </xf>
    <xf numFmtId="2" fontId="54" fillId="0" borderId="14" xfId="0" applyNumberFormat="1" applyFont="1" applyFill="1" applyBorder="1" applyAlignment="1">
      <alignment vertical="center"/>
    </xf>
    <xf numFmtId="0" fontId="55" fillId="0" borderId="14" xfId="0" applyFont="1" applyFill="1" applyBorder="1" applyAlignment="1">
      <alignment vertical="center" wrapText="1"/>
    </xf>
    <xf numFmtId="174" fontId="55" fillId="0" borderId="14" xfId="44" applyFont="1" applyFill="1" applyBorder="1" applyAlignment="1" applyProtection="1">
      <alignment vertical="center"/>
      <protection/>
    </xf>
    <xf numFmtId="4" fontId="55" fillId="0" borderId="14" xfId="44" applyNumberFormat="1" applyFont="1" applyFill="1" applyBorder="1" applyAlignment="1" applyProtection="1">
      <alignment vertical="center"/>
      <protection/>
    </xf>
    <xf numFmtId="0" fontId="55" fillId="0" borderId="14" xfId="0" applyFont="1" applyFill="1" applyBorder="1" applyAlignment="1">
      <alignment vertical="center"/>
    </xf>
    <xf numFmtId="4" fontId="55" fillId="0" borderId="14" xfId="0" applyNumberFormat="1" applyFont="1" applyFill="1" applyBorder="1" applyAlignment="1">
      <alignment vertical="center"/>
    </xf>
    <xf numFmtId="0" fontId="56" fillId="0" borderId="14" xfId="0" applyFont="1" applyBorder="1" applyAlignment="1">
      <alignment vertical="center" wrapText="1"/>
    </xf>
    <xf numFmtId="174" fontId="56" fillId="0" borderId="14" xfId="44" applyFont="1" applyFill="1" applyBorder="1" applyAlignment="1" applyProtection="1">
      <alignment horizontal="center" vertical="center"/>
      <protection/>
    </xf>
    <xf numFmtId="4" fontId="56" fillId="0" borderId="14" xfId="0" applyNumberFormat="1" applyFont="1" applyBorder="1" applyAlignment="1">
      <alignment vertical="center"/>
    </xf>
    <xf numFmtId="2" fontId="56" fillId="0" borderId="14" xfId="0" applyNumberFormat="1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4" fontId="56" fillId="0" borderId="14" xfId="0" applyNumberFormat="1" applyFont="1" applyFill="1" applyBorder="1" applyAlignment="1">
      <alignment vertical="center"/>
    </xf>
    <xf numFmtId="0" fontId="54" fillId="0" borderId="14" xfId="0" applyFont="1" applyBorder="1" applyAlignment="1">
      <alignment vertical="center" wrapText="1"/>
    </xf>
    <xf numFmtId="174" fontId="54" fillId="0" borderId="14" xfId="44" applyFont="1" applyFill="1" applyBorder="1" applyAlignment="1" applyProtection="1">
      <alignment horizontal="center" vertical="center"/>
      <protection/>
    </xf>
    <xf numFmtId="4" fontId="21" fillId="10" borderId="12" xfId="0" applyNumberFormat="1" applyFont="1" applyFill="1" applyBorder="1" applyAlignment="1">
      <alignment horizontal="center" vertical="center"/>
    </xf>
    <xf numFmtId="4" fontId="21" fillId="11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174" fontId="20" fillId="11" borderId="12" xfId="44" applyFont="1" applyFill="1" applyBorder="1" applyAlignment="1" applyProtection="1">
      <alignment horizontal="center" vertical="center"/>
      <protection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" fontId="57" fillId="0" borderId="14" xfId="0" applyNumberFormat="1" applyFont="1" applyFill="1" applyBorder="1" applyAlignment="1">
      <alignment vertical="center"/>
    </xf>
    <xf numFmtId="4" fontId="57" fillId="0" borderId="14" xfId="0" applyNumberFormat="1" applyFont="1" applyBorder="1" applyAlignment="1">
      <alignment/>
    </xf>
    <xf numFmtId="4" fontId="58" fillId="0" borderId="14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Naglasak1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ilješka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ob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zlaz" xfId="58"/>
    <cellStyle name="Linked Cell" xfId="59"/>
    <cellStyle name="Naslov" xfId="60"/>
    <cellStyle name="Neutral" xfId="61"/>
    <cellStyle name="Note" xfId="62"/>
    <cellStyle name="Output" xfId="63"/>
    <cellStyle name="Percent" xfId="64"/>
    <cellStyle name="Tekst upozorenja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4" customWidth="1"/>
    <col min="2" max="2" width="6.7109375" style="4" customWidth="1"/>
    <col min="3" max="3" width="13.57421875" style="4" customWidth="1"/>
    <col min="4" max="4" width="19.8515625" style="5" customWidth="1"/>
    <col min="5" max="5" width="18.421875" style="6" customWidth="1"/>
    <col min="6" max="7" width="17.7109375" style="6" customWidth="1"/>
    <col min="8" max="16384" width="9.140625" style="4" customWidth="1"/>
  </cols>
  <sheetData>
    <row r="2" spans="4:7" s="7" customFormat="1" ht="15" customHeight="1">
      <c r="D2" s="5"/>
      <c r="E2" s="8"/>
      <c r="F2" s="8"/>
      <c r="G2" s="8"/>
    </row>
    <row r="3" spans="1:7" s="7" customFormat="1" ht="21" customHeight="1">
      <c r="A3" s="194"/>
      <c r="B3" s="195"/>
      <c r="C3" s="196"/>
      <c r="D3" s="197"/>
      <c r="E3" s="192"/>
      <c r="F3" s="193"/>
      <c r="G3" s="193"/>
    </row>
    <row r="4" spans="1:7" s="7" customFormat="1" ht="26.25" customHeight="1">
      <c r="A4" s="194"/>
      <c r="B4" s="195"/>
      <c r="C4" s="196"/>
      <c r="D4" s="197"/>
      <c r="E4" s="192"/>
      <c r="F4" s="193"/>
      <c r="G4" s="193"/>
    </row>
    <row r="5" spans="1:7" s="13" customFormat="1" ht="21" customHeight="1">
      <c r="A5" s="9"/>
      <c r="B5" s="9"/>
      <c r="C5" s="10"/>
      <c r="D5" s="11"/>
      <c r="E5" s="12"/>
      <c r="F5" s="12"/>
      <c r="G5" s="12"/>
    </row>
    <row r="6" spans="1:7" s="13" customFormat="1" ht="21" customHeight="1">
      <c r="A6" s="9"/>
      <c r="B6" s="9"/>
      <c r="C6" s="14"/>
      <c r="D6" s="11"/>
      <c r="E6" s="12"/>
      <c r="F6" s="12"/>
      <c r="G6" s="12"/>
    </row>
    <row r="7" spans="1:7" s="13" customFormat="1" ht="21" customHeight="1">
      <c r="A7" s="9"/>
      <c r="B7" s="9"/>
      <c r="C7" s="10"/>
      <c r="D7" s="11"/>
      <c r="E7" s="12"/>
      <c r="F7" s="12"/>
      <c r="G7" s="12"/>
    </row>
    <row r="8" spans="1:7" s="13" customFormat="1" ht="21" customHeight="1">
      <c r="A8" s="9"/>
      <c r="B8" s="9"/>
      <c r="C8" s="14"/>
      <c r="D8" s="11"/>
      <c r="E8" s="12"/>
      <c r="F8" s="12"/>
      <c r="G8" s="12"/>
    </row>
    <row r="9" spans="1:7" ht="21" customHeight="1">
      <c r="A9" s="9"/>
      <c r="B9" s="9"/>
      <c r="C9" s="15"/>
      <c r="D9" s="11"/>
      <c r="E9" s="12"/>
      <c r="F9" s="16"/>
      <c r="G9" s="16"/>
    </row>
    <row r="10" spans="1:7" ht="21" customHeight="1">
      <c r="A10" s="9"/>
      <c r="B10" s="9"/>
      <c r="C10" s="15"/>
      <c r="D10" s="11"/>
      <c r="E10" s="12"/>
      <c r="F10" s="16"/>
      <c r="G10" s="16"/>
    </row>
    <row r="11" spans="1:7" ht="21" customHeight="1">
      <c r="A11" s="9"/>
      <c r="B11" s="9"/>
      <c r="C11" s="15"/>
      <c r="D11" s="11"/>
      <c r="E11" s="12"/>
      <c r="F11" s="16"/>
      <c r="G11" s="16"/>
    </row>
    <row r="12" spans="1:7" ht="21" customHeight="1">
      <c r="A12" s="9"/>
      <c r="B12" s="9"/>
      <c r="C12" s="15"/>
      <c r="D12" s="11"/>
      <c r="E12" s="12"/>
      <c r="F12" s="16"/>
      <c r="G12" s="16"/>
    </row>
    <row r="13" spans="1:7" ht="21" customHeight="1">
      <c r="A13" s="9"/>
      <c r="B13" s="9"/>
      <c r="C13" s="14"/>
      <c r="D13" s="11"/>
      <c r="E13" s="12"/>
      <c r="F13" s="16"/>
      <c r="G13" s="16"/>
    </row>
    <row r="14" spans="1:7" ht="21" customHeight="1">
      <c r="A14" s="9"/>
      <c r="B14" s="17"/>
      <c r="C14" s="14"/>
      <c r="D14" s="11"/>
      <c r="E14" s="12"/>
      <c r="F14" s="16"/>
      <c r="G14" s="16"/>
    </row>
    <row r="15" spans="2:7" s="18" customFormat="1" ht="21" customHeight="1">
      <c r="B15" s="19"/>
      <c r="C15" s="20"/>
      <c r="D15" s="11"/>
      <c r="E15" s="21"/>
      <c r="F15" s="21"/>
      <c r="G15" s="21"/>
    </row>
    <row r="16" spans="2:7" s="22" customFormat="1" ht="12.75" customHeight="1">
      <c r="B16" s="23"/>
      <c r="C16" s="24"/>
      <c r="D16" s="25"/>
      <c r="E16" s="26"/>
      <c r="F16" s="26"/>
      <c r="G16" s="26"/>
    </row>
    <row r="17" spans="2:4" s="8" customFormat="1" ht="12.75" customHeight="1">
      <c r="B17" s="27"/>
      <c r="D17" s="28"/>
    </row>
    <row r="18" spans="2:4" s="8" customFormat="1" ht="12.75" customHeight="1">
      <c r="B18" s="27"/>
      <c r="D18" s="28"/>
    </row>
    <row r="19" spans="2:4" s="26" customFormat="1" ht="12.75" customHeight="1">
      <c r="B19" s="29"/>
      <c r="D19" s="30"/>
    </row>
    <row r="20" spans="2:4" s="26" customFormat="1" ht="12.75" customHeight="1">
      <c r="B20" s="29"/>
      <c r="C20" s="31"/>
      <c r="D20" s="30"/>
    </row>
    <row r="21" spans="2:4" s="26" customFormat="1" ht="12.75" customHeight="1">
      <c r="B21" s="29"/>
      <c r="C21" s="31"/>
      <c r="D21" s="5"/>
    </row>
    <row r="22" spans="2:4" s="26" customFormat="1" ht="12.75" customHeight="1">
      <c r="B22" s="29"/>
      <c r="C22" s="32"/>
      <c r="D22" s="5"/>
    </row>
    <row r="23" spans="2:4" s="26" customFormat="1" ht="12.75" customHeight="1">
      <c r="B23" s="29"/>
      <c r="C23" s="32" t="s">
        <v>0</v>
      </c>
      <c r="D23" s="5"/>
    </row>
    <row r="24" spans="3:4" s="6" customFormat="1" ht="12.75" customHeight="1">
      <c r="C24" s="33" t="s">
        <v>1</v>
      </c>
      <c r="D24" s="34"/>
    </row>
    <row r="25" s="6" customFormat="1" ht="12.75" customHeight="1">
      <c r="D25" s="5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"/>
  <sheetViews>
    <sheetView tabSelected="1" zoomScalePageLayoutView="0" workbookViewId="0" topLeftCell="B10">
      <selection activeCell="B37" sqref="A37:IV37"/>
    </sheetView>
  </sheetViews>
  <sheetFormatPr defaultColWidth="3.28125" defaultRowHeight="12.75"/>
  <cols>
    <col min="1" max="1" width="3.7109375" style="35" customWidth="1"/>
    <col min="2" max="2" width="10.7109375" style="35" customWidth="1"/>
    <col min="3" max="3" width="29.57421875" style="7" customWidth="1"/>
    <col min="4" max="4" width="18.57421875" style="28" customWidth="1"/>
    <col min="5" max="5" width="0" style="31" hidden="1" customWidth="1"/>
    <col min="6" max="12" width="0" style="7" hidden="1" customWidth="1"/>
    <col min="13" max="13" width="8.57421875" style="22" customWidth="1"/>
    <col min="14" max="14" width="11.28125" style="7" customWidth="1"/>
    <col min="15" max="15" width="8.57421875" style="7" customWidth="1"/>
    <col min="16" max="19" width="0" style="7" hidden="1" customWidth="1"/>
    <col min="20" max="20" width="9.28125" style="8" customWidth="1"/>
    <col min="21" max="21" width="9.421875" style="8" customWidth="1"/>
    <col min="22" max="22" width="10.57421875" style="7" customWidth="1"/>
    <col min="23" max="27" width="3.28125" style="7" customWidth="1"/>
    <col min="28" max="28" width="10.7109375" style="7" customWidth="1"/>
    <col min="29" max="39" width="3.28125" style="7" customWidth="1"/>
    <col min="40" max="40" width="10.8515625" style="7" customWidth="1"/>
    <col min="41" max="16384" width="3.28125" style="7" customWidth="1"/>
  </cols>
  <sheetData>
    <row r="1" spans="1:4" ht="13.5">
      <c r="A1" s="7"/>
      <c r="B1" s="22" t="s">
        <v>117</v>
      </c>
      <c r="C1" s="22"/>
      <c r="D1" s="36"/>
    </row>
    <row r="2" spans="1:4" ht="15.75" customHeight="1">
      <c r="A2" s="7"/>
      <c r="B2" s="22" t="s">
        <v>118</v>
      </c>
      <c r="C2" s="22"/>
      <c r="D2" s="36"/>
    </row>
    <row r="3" spans="2:3" ht="15.75" customHeight="1">
      <c r="B3" s="36" t="s">
        <v>119</v>
      </c>
      <c r="C3" s="36"/>
    </row>
    <row r="4" spans="2:3" ht="15.75" customHeight="1">
      <c r="B4" s="36"/>
      <c r="C4" s="36"/>
    </row>
    <row r="5" spans="2:3" ht="15.75" customHeight="1">
      <c r="B5" s="72"/>
      <c r="C5" s="120"/>
    </row>
    <row r="6" spans="1:21" s="39" customFormat="1" ht="13.5">
      <c r="A6" s="23"/>
      <c r="B6" s="37" t="s">
        <v>125</v>
      </c>
      <c r="C6" s="36"/>
      <c r="D6" s="28"/>
      <c r="E6" s="38"/>
      <c r="M6" s="71"/>
      <c r="T6" s="38"/>
      <c r="U6" s="38"/>
    </row>
    <row r="7" spans="1:21" s="39" customFormat="1" ht="13.5">
      <c r="A7" s="37"/>
      <c r="B7" s="162"/>
      <c r="C7" s="162" t="s">
        <v>198</v>
      </c>
      <c r="D7" s="28"/>
      <c r="E7" s="38"/>
      <c r="M7" s="71"/>
      <c r="T7" s="38"/>
      <c r="U7" s="38"/>
    </row>
    <row r="8" spans="1:21" s="39" customFormat="1" ht="13.5">
      <c r="A8" s="37"/>
      <c r="B8" s="37"/>
      <c r="C8" s="36"/>
      <c r="D8" s="28"/>
      <c r="E8" s="38"/>
      <c r="M8" s="71"/>
      <c r="T8" s="38"/>
      <c r="U8" s="38"/>
    </row>
    <row r="9" spans="1:21" s="39" customFormat="1" ht="13.5">
      <c r="A9" s="37"/>
      <c r="B9" s="37"/>
      <c r="C9" s="36"/>
      <c r="D9" s="28"/>
      <c r="E9" s="38"/>
      <c r="M9" s="71"/>
      <c r="T9" s="38"/>
      <c r="U9" s="38"/>
    </row>
    <row r="10" spans="1:21" s="39" customFormat="1" ht="25.5">
      <c r="A10" s="37"/>
      <c r="B10" s="37"/>
      <c r="C10" s="40"/>
      <c r="D10" s="160" t="s">
        <v>196</v>
      </c>
      <c r="E10" s="161"/>
      <c r="F10" s="71"/>
      <c r="G10" s="71"/>
      <c r="H10" s="71"/>
      <c r="I10" s="71"/>
      <c r="J10" s="71"/>
      <c r="K10" s="71"/>
      <c r="L10" s="71"/>
      <c r="M10" s="71"/>
      <c r="N10" s="71"/>
      <c r="T10" s="38"/>
      <c r="U10" s="38"/>
    </row>
    <row r="11" spans="1:21" s="39" customFormat="1" ht="13.5">
      <c r="A11" s="37"/>
      <c r="B11" s="37"/>
      <c r="C11" s="36" t="s">
        <v>2</v>
      </c>
      <c r="D11" s="28"/>
      <c r="E11" s="38"/>
      <c r="M11" s="71"/>
      <c r="T11" s="38"/>
      <c r="U11" s="38"/>
    </row>
    <row r="12" spans="1:21" s="39" customFormat="1" ht="13.5">
      <c r="A12" s="37"/>
      <c r="B12" s="37"/>
      <c r="C12" s="36"/>
      <c r="D12" s="28"/>
      <c r="E12" s="38"/>
      <c r="M12" s="71"/>
      <c r="T12" s="38"/>
      <c r="U12" s="38"/>
    </row>
    <row r="13" spans="1:40" s="39" customFormat="1" ht="7.5" customHeight="1">
      <c r="A13" s="37"/>
      <c r="B13" s="37"/>
      <c r="C13" s="36"/>
      <c r="D13" s="28"/>
      <c r="E13" s="38"/>
      <c r="M13" s="71"/>
      <c r="T13" s="38"/>
      <c r="U13" s="38"/>
      <c r="AN13" s="38"/>
    </row>
    <row r="14" spans="2:50" ht="5.25" customHeight="1">
      <c r="B14" s="41"/>
      <c r="C14" s="42"/>
      <c r="D14" s="43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8"/>
      <c r="AO14" s="39"/>
      <c r="AP14" s="39"/>
      <c r="AQ14" s="39"/>
      <c r="AR14" s="39"/>
      <c r="AS14" s="39"/>
      <c r="AT14" s="39"/>
      <c r="AU14" s="39"/>
      <c r="AV14" s="39"/>
      <c r="AW14" s="39"/>
      <c r="AX14" s="39"/>
    </row>
    <row r="15" spans="1:50" ht="48" customHeight="1">
      <c r="A15" s="44" t="s">
        <v>3</v>
      </c>
      <c r="B15" s="45" t="s">
        <v>4</v>
      </c>
      <c r="C15" s="46" t="s">
        <v>5</v>
      </c>
      <c r="D15" s="47" t="s">
        <v>130</v>
      </c>
      <c r="E15" s="48" t="s">
        <v>6</v>
      </c>
      <c r="F15" s="49" t="s">
        <v>7</v>
      </c>
      <c r="G15" s="49" t="s">
        <v>8</v>
      </c>
      <c r="H15" s="50" t="s">
        <v>9</v>
      </c>
      <c r="I15" s="50" t="s">
        <v>10</v>
      </c>
      <c r="J15" s="51" t="s">
        <v>11</v>
      </c>
      <c r="K15" s="46" t="s">
        <v>12</v>
      </c>
      <c r="L15" s="44" t="s">
        <v>13</v>
      </c>
      <c r="M15" s="44" t="s">
        <v>98</v>
      </c>
      <c r="N15" s="44" t="s">
        <v>96</v>
      </c>
      <c r="O15" s="48" t="s">
        <v>97</v>
      </c>
      <c r="P15" s="49" t="s">
        <v>7</v>
      </c>
      <c r="Q15" s="49" t="s">
        <v>8</v>
      </c>
      <c r="R15" s="50" t="s">
        <v>9</v>
      </c>
      <c r="S15" s="50" t="s">
        <v>10</v>
      </c>
      <c r="T15" s="122" t="s">
        <v>14</v>
      </c>
      <c r="U15" s="123" t="s">
        <v>182</v>
      </c>
      <c r="V15" s="44" t="s">
        <v>13</v>
      </c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8"/>
      <c r="AO15" s="39"/>
      <c r="AP15" s="39"/>
      <c r="AQ15" s="39"/>
      <c r="AR15" s="39"/>
      <c r="AS15" s="39"/>
      <c r="AT15" s="39"/>
      <c r="AU15" s="39"/>
      <c r="AV15" s="39"/>
      <c r="AW15" s="39"/>
      <c r="AX15" s="39"/>
    </row>
    <row r="16" spans="1:50" ht="24.75" customHeight="1">
      <c r="A16" s="44">
        <v>1</v>
      </c>
      <c r="B16" s="45"/>
      <c r="C16" s="165" t="s">
        <v>15</v>
      </c>
      <c r="D16" s="166"/>
      <c r="E16" s="167"/>
      <c r="F16" s="168"/>
      <c r="G16" s="168"/>
      <c r="H16" s="169"/>
      <c r="I16" s="169"/>
      <c r="J16" s="170"/>
      <c r="K16" s="171"/>
      <c r="L16" s="170"/>
      <c r="M16" s="172">
        <f>SUM(M17:M18)</f>
        <v>6400</v>
      </c>
      <c r="N16" s="172">
        <f>SUM(N17:N18)</f>
        <v>1600</v>
      </c>
      <c r="O16" s="172">
        <f>SUM(O17:O18)</f>
        <v>8000</v>
      </c>
      <c r="P16" s="173">
        <f>SUM(P17:P17)</f>
        <v>12250</v>
      </c>
      <c r="Q16" s="173">
        <f>SUM(Q17:Q17)</f>
        <v>12600</v>
      </c>
      <c r="R16" s="173">
        <f>SUM(R17:R17)</f>
        <v>7000</v>
      </c>
      <c r="S16" s="173">
        <f>SUM(S17:S17)</f>
        <v>7000</v>
      </c>
      <c r="T16" s="172">
        <f>SUM(T17:T18)</f>
        <v>0</v>
      </c>
      <c r="U16" s="172">
        <f>SUM(U17:U18)</f>
        <v>0</v>
      </c>
      <c r="V16" s="174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8"/>
      <c r="AO16" s="39"/>
      <c r="AP16" s="39"/>
      <c r="AQ16" s="39"/>
      <c r="AR16" s="39"/>
      <c r="AS16" s="39"/>
      <c r="AT16" s="39"/>
      <c r="AU16" s="39"/>
      <c r="AV16" s="39"/>
      <c r="AW16" s="39"/>
      <c r="AX16" s="39"/>
    </row>
    <row r="17" spans="1:50" ht="12.75" customHeight="1">
      <c r="A17" s="52">
        <v>2</v>
      </c>
      <c r="B17" s="52">
        <v>32131</v>
      </c>
      <c r="C17" s="53" t="s">
        <v>16</v>
      </c>
      <c r="D17" s="163" t="s">
        <v>131</v>
      </c>
      <c r="E17" s="55">
        <v>8000</v>
      </c>
      <c r="F17" s="56">
        <v>12250</v>
      </c>
      <c r="G17" s="56">
        <v>12600</v>
      </c>
      <c r="H17" s="56">
        <v>7000</v>
      </c>
      <c r="I17" s="56">
        <v>7000</v>
      </c>
      <c r="J17" s="55">
        <v>8000</v>
      </c>
      <c r="K17" s="57">
        <v>0</v>
      </c>
      <c r="L17" s="58"/>
      <c r="M17" s="63">
        <f>SUM(O17-N17)</f>
        <v>3200</v>
      </c>
      <c r="N17" s="57">
        <f>O17*20/100</f>
        <v>800</v>
      </c>
      <c r="O17" s="55">
        <v>4000</v>
      </c>
      <c r="P17" s="56">
        <v>12250</v>
      </c>
      <c r="Q17" s="56">
        <v>12600</v>
      </c>
      <c r="R17" s="56">
        <v>7000</v>
      </c>
      <c r="S17" s="56">
        <v>7000</v>
      </c>
      <c r="T17" s="55"/>
      <c r="U17" s="57" t="s">
        <v>183</v>
      </c>
      <c r="V17" s="58" t="s">
        <v>179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8"/>
      <c r="AO17" s="39"/>
      <c r="AP17" s="39"/>
      <c r="AQ17" s="39"/>
      <c r="AR17" s="39"/>
      <c r="AS17" s="39"/>
      <c r="AT17" s="39"/>
      <c r="AU17" s="39"/>
      <c r="AV17" s="39"/>
      <c r="AW17" s="39"/>
      <c r="AX17" s="39"/>
    </row>
    <row r="18" spans="1:50" ht="12.75" customHeight="1">
      <c r="A18" s="52"/>
      <c r="B18" s="52">
        <v>32132</v>
      </c>
      <c r="C18" s="53" t="s">
        <v>120</v>
      </c>
      <c r="D18" s="163" t="s">
        <v>189</v>
      </c>
      <c r="E18" s="55"/>
      <c r="F18" s="56"/>
      <c r="G18" s="56"/>
      <c r="H18" s="56"/>
      <c r="I18" s="56"/>
      <c r="J18" s="55"/>
      <c r="K18" s="57"/>
      <c r="L18" s="58"/>
      <c r="M18" s="63">
        <f>SUM(O18-N18)</f>
        <v>3200</v>
      </c>
      <c r="N18" s="57">
        <f>O18*20/100</f>
        <v>800</v>
      </c>
      <c r="O18" s="55">
        <v>4000</v>
      </c>
      <c r="P18" s="56"/>
      <c r="Q18" s="56"/>
      <c r="R18" s="56"/>
      <c r="S18" s="56"/>
      <c r="T18" s="55"/>
      <c r="U18" s="57" t="s">
        <v>183</v>
      </c>
      <c r="V18" s="58" t="s">
        <v>179</v>
      </c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8"/>
      <c r="AO18" s="39"/>
      <c r="AP18" s="39"/>
      <c r="AQ18" s="39"/>
      <c r="AR18" s="39"/>
      <c r="AS18" s="39"/>
      <c r="AT18" s="39"/>
      <c r="AU18" s="39"/>
      <c r="AV18" s="39"/>
      <c r="AW18" s="39"/>
      <c r="AX18" s="39"/>
    </row>
    <row r="19" spans="1:50" ht="12.75" customHeight="1">
      <c r="A19" s="52"/>
      <c r="B19" s="52"/>
      <c r="C19" s="53"/>
      <c r="D19" s="163"/>
      <c r="E19" s="55"/>
      <c r="F19" s="56"/>
      <c r="G19" s="56"/>
      <c r="H19" s="56"/>
      <c r="I19" s="56"/>
      <c r="J19" s="55"/>
      <c r="K19" s="57"/>
      <c r="L19" s="58"/>
      <c r="M19" s="63"/>
      <c r="N19" s="202">
        <f>SUM(N17:N18)</f>
        <v>1600</v>
      </c>
      <c r="O19" s="203">
        <f>SUM(O17:O18)</f>
        <v>8000</v>
      </c>
      <c r="P19" s="56"/>
      <c r="Q19" s="56"/>
      <c r="R19" s="56"/>
      <c r="S19" s="56"/>
      <c r="T19" s="55"/>
      <c r="U19" s="57"/>
      <c r="V19" s="58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8"/>
      <c r="AO19" s="39"/>
      <c r="AP19" s="39"/>
      <c r="AQ19" s="39"/>
      <c r="AR19" s="39"/>
      <c r="AS19" s="39"/>
      <c r="AT19" s="39"/>
      <c r="AU19" s="39"/>
      <c r="AV19" s="39"/>
      <c r="AW19" s="39"/>
      <c r="AX19" s="39"/>
    </row>
    <row r="20" spans="1:50" ht="24.75" customHeight="1">
      <c r="A20" s="52">
        <v>3</v>
      </c>
      <c r="B20" s="52"/>
      <c r="C20" s="175" t="s">
        <v>124</v>
      </c>
      <c r="D20" s="176"/>
      <c r="E20" s="177"/>
      <c r="F20" s="178"/>
      <c r="G20" s="178"/>
      <c r="H20" s="178"/>
      <c r="I20" s="178"/>
      <c r="J20" s="171"/>
      <c r="K20" s="171"/>
      <c r="L20" s="171"/>
      <c r="M20" s="172">
        <f aca="true" t="shared" si="0" ref="M20:M29">SUM(O20-N20)</f>
        <v>199370</v>
      </c>
      <c r="N20" s="172">
        <f>SUM(N21:N46)</f>
        <v>49775</v>
      </c>
      <c r="O20" s="173">
        <f>SUM(O21:O46)</f>
        <v>249145</v>
      </c>
      <c r="P20" s="173">
        <f>SUM(P21:P45)</f>
        <v>576900</v>
      </c>
      <c r="Q20" s="173">
        <f>SUM(Q21:Q45)</f>
        <v>595300</v>
      </c>
      <c r="R20" s="173">
        <f>SUM(R21:R45)</f>
        <v>333000</v>
      </c>
      <c r="S20" s="173">
        <f>SUM(S21:S45)</f>
        <v>345000</v>
      </c>
      <c r="T20" s="173">
        <f>SUM(T21:T46)</f>
        <v>0</v>
      </c>
      <c r="U20" s="173">
        <f>SUM(U21:U45)</f>
        <v>0</v>
      </c>
      <c r="V20" s="171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8"/>
      <c r="AO20" s="39"/>
      <c r="AP20" s="39"/>
      <c r="AQ20" s="39"/>
      <c r="AR20" s="39"/>
      <c r="AS20" s="39"/>
      <c r="AT20" s="39"/>
      <c r="AU20" s="39"/>
      <c r="AV20" s="39"/>
      <c r="AW20" s="39"/>
      <c r="AX20" s="39"/>
    </row>
    <row r="21" spans="1:50" ht="12.75" customHeight="1">
      <c r="A21" s="44">
        <v>4</v>
      </c>
      <c r="B21" s="52">
        <v>32211</v>
      </c>
      <c r="C21" s="53" t="s">
        <v>17</v>
      </c>
      <c r="D21" s="163"/>
      <c r="E21" s="55">
        <v>24000</v>
      </c>
      <c r="F21" s="56">
        <v>25500</v>
      </c>
      <c r="G21" s="56">
        <v>26200</v>
      </c>
      <c r="H21" s="56">
        <v>15000</v>
      </c>
      <c r="I21" s="56">
        <v>16000</v>
      </c>
      <c r="J21" s="57">
        <v>21400</v>
      </c>
      <c r="K21" s="57">
        <v>2600</v>
      </c>
      <c r="L21" s="66" t="s">
        <v>18</v>
      </c>
      <c r="M21" s="63">
        <f t="shared" si="0"/>
        <v>0</v>
      </c>
      <c r="N21" s="57">
        <f aca="true" t="shared" si="1" ref="N21:N29">O21*20/100</f>
        <v>0</v>
      </c>
      <c r="O21" s="203"/>
      <c r="P21" s="56">
        <v>25500</v>
      </c>
      <c r="Q21" s="56">
        <v>26200</v>
      </c>
      <c r="R21" s="56">
        <v>15000</v>
      </c>
      <c r="S21" s="56">
        <v>16000</v>
      </c>
      <c r="T21" s="55"/>
      <c r="U21" s="57"/>
      <c r="V21" s="58"/>
      <c r="AB21" s="38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/>
      <c r="AO21" s="39"/>
      <c r="AP21" s="39"/>
      <c r="AQ21" s="39"/>
      <c r="AR21" s="39"/>
      <c r="AS21" s="39"/>
      <c r="AT21" s="39"/>
      <c r="AU21" s="39"/>
      <c r="AV21" s="39"/>
      <c r="AW21" s="39"/>
      <c r="AX21" s="39"/>
    </row>
    <row r="22" spans="1:50" ht="12.75" customHeight="1">
      <c r="A22" s="44"/>
      <c r="B22" s="52"/>
      <c r="C22" s="53" t="s">
        <v>133</v>
      </c>
      <c r="D22" s="164" t="s">
        <v>132</v>
      </c>
      <c r="E22" s="55"/>
      <c r="F22" s="56"/>
      <c r="G22" s="56"/>
      <c r="H22" s="56"/>
      <c r="I22" s="56"/>
      <c r="J22" s="57"/>
      <c r="K22" s="57"/>
      <c r="L22" s="66"/>
      <c r="M22" s="63">
        <v>15000</v>
      </c>
      <c r="N22" s="57">
        <v>3750</v>
      </c>
      <c r="O22" s="55">
        <v>18750</v>
      </c>
      <c r="P22" s="56"/>
      <c r="Q22" s="56"/>
      <c r="R22" s="56"/>
      <c r="S22" s="56"/>
      <c r="T22" s="55"/>
      <c r="U22" s="57" t="s">
        <v>183</v>
      </c>
      <c r="V22" s="58" t="s">
        <v>179</v>
      </c>
      <c r="AB22" s="38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/>
      <c r="AO22" s="39"/>
      <c r="AP22" s="39"/>
      <c r="AQ22" s="39"/>
      <c r="AR22" s="39"/>
      <c r="AS22" s="39"/>
      <c r="AT22" s="39"/>
      <c r="AU22" s="39"/>
      <c r="AV22" s="39"/>
      <c r="AW22" s="39"/>
      <c r="AX22" s="39"/>
    </row>
    <row r="23" spans="1:50" ht="12.75" customHeight="1">
      <c r="A23" s="44"/>
      <c r="B23" s="52"/>
      <c r="C23" s="53" t="s">
        <v>134</v>
      </c>
      <c r="D23" s="163" t="s">
        <v>137</v>
      </c>
      <c r="E23" s="55"/>
      <c r="F23" s="56"/>
      <c r="G23" s="56"/>
      <c r="H23" s="56"/>
      <c r="I23" s="56"/>
      <c r="J23" s="57"/>
      <c r="K23" s="57"/>
      <c r="L23" s="66"/>
      <c r="M23" s="63">
        <f t="shared" si="0"/>
        <v>4800</v>
      </c>
      <c r="N23" s="57">
        <f t="shared" si="1"/>
        <v>1200</v>
      </c>
      <c r="O23" s="55">
        <v>6000</v>
      </c>
      <c r="P23" s="56"/>
      <c r="Q23" s="56"/>
      <c r="R23" s="56"/>
      <c r="S23" s="56"/>
      <c r="T23" s="55"/>
      <c r="U23" s="57" t="s">
        <v>183</v>
      </c>
      <c r="V23" s="58" t="s">
        <v>179</v>
      </c>
      <c r="AB23" s="38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8"/>
      <c r="AO23" s="39"/>
      <c r="AP23" s="39"/>
      <c r="AQ23" s="39"/>
      <c r="AR23" s="39"/>
      <c r="AS23" s="39"/>
      <c r="AT23" s="39"/>
      <c r="AU23" s="39"/>
      <c r="AV23" s="39"/>
      <c r="AW23" s="39"/>
      <c r="AX23" s="39"/>
    </row>
    <row r="24" spans="1:50" ht="12.75" customHeight="1">
      <c r="A24" s="44"/>
      <c r="B24" s="52"/>
      <c r="C24" s="53" t="s">
        <v>135</v>
      </c>
      <c r="D24" s="163" t="s">
        <v>136</v>
      </c>
      <c r="E24" s="55"/>
      <c r="F24" s="56"/>
      <c r="G24" s="56"/>
      <c r="H24" s="56"/>
      <c r="I24" s="56"/>
      <c r="J24" s="57"/>
      <c r="K24" s="57"/>
      <c r="L24" s="66"/>
      <c r="M24" s="63">
        <f t="shared" si="0"/>
        <v>4000</v>
      </c>
      <c r="N24" s="57">
        <f t="shared" si="1"/>
        <v>1000</v>
      </c>
      <c r="O24" s="55">
        <v>5000</v>
      </c>
      <c r="P24" s="56"/>
      <c r="Q24" s="56"/>
      <c r="R24" s="56"/>
      <c r="S24" s="56"/>
      <c r="T24" s="55"/>
      <c r="U24" s="57" t="s">
        <v>183</v>
      </c>
      <c r="V24" s="58" t="s">
        <v>179</v>
      </c>
      <c r="AB24" s="38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8"/>
      <c r="AO24" s="39"/>
      <c r="AP24" s="39"/>
      <c r="AQ24" s="39"/>
      <c r="AR24" s="39"/>
      <c r="AS24" s="39"/>
      <c r="AT24" s="39"/>
      <c r="AU24" s="39"/>
      <c r="AV24" s="39"/>
      <c r="AW24" s="39"/>
      <c r="AX24" s="39"/>
    </row>
    <row r="25" spans="1:50" ht="12.75" customHeight="1">
      <c r="A25" s="44">
        <v>5</v>
      </c>
      <c r="B25" s="52">
        <v>32212</v>
      </c>
      <c r="C25" s="53" t="s">
        <v>19</v>
      </c>
      <c r="D25" s="163" t="s">
        <v>138</v>
      </c>
      <c r="E25" s="55">
        <v>10000</v>
      </c>
      <c r="F25" s="56">
        <v>12250</v>
      </c>
      <c r="G25" s="56">
        <v>12600</v>
      </c>
      <c r="H25" s="56">
        <v>7000</v>
      </c>
      <c r="I25" s="56">
        <v>7000</v>
      </c>
      <c r="J25" s="57">
        <v>10000</v>
      </c>
      <c r="K25" s="57"/>
      <c r="L25" s="66" t="s">
        <v>18</v>
      </c>
      <c r="M25" s="63">
        <f t="shared" si="0"/>
        <v>4800</v>
      </c>
      <c r="N25" s="57">
        <f t="shared" si="1"/>
        <v>1200</v>
      </c>
      <c r="O25" s="55">
        <v>6000</v>
      </c>
      <c r="P25" s="56">
        <v>12250</v>
      </c>
      <c r="Q25" s="56">
        <v>12600</v>
      </c>
      <c r="R25" s="56">
        <v>7000</v>
      </c>
      <c r="S25" s="56">
        <v>7000</v>
      </c>
      <c r="T25" s="55"/>
      <c r="U25" s="57" t="s">
        <v>183</v>
      </c>
      <c r="V25" s="58" t="s">
        <v>179</v>
      </c>
      <c r="AB25" s="38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8"/>
      <c r="AO25" s="39"/>
      <c r="AP25" s="39"/>
      <c r="AQ25" s="39"/>
      <c r="AR25" s="39"/>
      <c r="AS25" s="39"/>
      <c r="AT25" s="39"/>
      <c r="AU25" s="39"/>
      <c r="AV25" s="39"/>
      <c r="AW25" s="39"/>
      <c r="AX25" s="39"/>
    </row>
    <row r="26" spans="1:50" ht="12.75" customHeight="1">
      <c r="A26" s="52">
        <v>6</v>
      </c>
      <c r="B26" s="52">
        <v>32214</v>
      </c>
      <c r="C26" s="53" t="s">
        <v>20</v>
      </c>
      <c r="D26" s="164" t="s">
        <v>139</v>
      </c>
      <c r="E26" s="55">
        <v>8300</v>
      </c>
      <c r="F26" s="56">
        <v>112400</v>
      </c>
      <c r="G26" s="56">
        <v>115500</v>
      </c>
      <c r="H26" s="56">
        <v>65000</v>
      </c>
      <c r="I26" s="56">
        <v>67000</v>
      </c>
      <c r="J26" s="55">
        <v>5300</v>
      </c>
      <c r="K26" s="57">
        <v>3000</v>
      </c>
      <c r="L26" s="66" t="s">
        <v>18</v>
      </c>
      <c r="M26" s="63">
        <f t="shared" si="0"/>
        <v>6400</v>
      </c>
      <c r="N26" s="57">
        <f t="shared" si="1"/>
        <v>1600</v>
      </c>
      <c r="O26" s="55">
        <v>8000</v>
      </c>
      <c r="P26" s="56">
        <v>112400</v>
      </c>
      <c r="Q26" s="56">
        <v>115500</v>
      </c>
      <c r="R26" s="56">
        <v>65000</v>
      </c>
      <c r="S26" s="56">
        <v>67000</v>
      </c>
      <c r="T26" s="55"/>
      <c r="U26" s="57" t="s">
        <v>183</v>
      </c>
      <c r="V26" s="58" t="s">
        <v>179</v>
      </c>
      <c r="AB26" s="38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8"/>
      <c r="AO26" s="39"/>
      <c r="AP26" s="39"/>
      <c r="AQ26" s="39"/>
      <c r="AR26" s="39"/>
      <c r="AS26" s="39"/>
      <c r="AT26" s="39"/>
      <c r="AU26" s="39"/>
      <c r="AV26" s="39"/>
      <c r="AW26" s="39"/>
      <c r="AX26" s="39"/>
    </row>
    <row r="27" spans="1:50" ht="12.75" customHeight="1">
      <c r="A27" s="44">
        <v>8</v>
      </c>
      <c r="B27" s="133">
        <v>32216</v>
      </c>
      <c r="C27" s="53" t="s">
        <v>22</v>
      </c>
      <c r="D27" s="163" t="s">
        <v>140</v>
      </c>
      <c r="E27" s="55">
        <v>10000</v>
      </c>
      <c r="F27" s="56">
        <v>15300</v>
      </c>
      <c r="G27" s="56">
        <v>15700</v>
      </c>
      <c r="H27" s="56">
        <v>9000</v>
      </c>
      <c r="I27" s="56">
        <v>9000</v>
      </c>
      <c r="J27" s="57">
        <v>10000</v>
      </c>
      <c r="K27" s="57"/>
      <c r="L27" s="66" t="s">
        <v>18</v>
      </c>
      <c r="M27" s="63">
        <f t="shared" si="0"/>
        <v>4000</v>
      </c>
      <c r="N27" s="57">
        <f t="shared" si="1"/>
        <v>1000</v>
      </c>
      <c r="O27" s="55">
        <v>5000</v>
      </c>
      <c r="P27" s="56">
        <v>15300</v>
      </c>
      <c r="Q27" s="56">
        <v>15700</v>
      </c>
      <c r="R27" s="56">
        <v>9000</v>
      </c>
      <c r="S27" s="56">
        <v>9000</v>
      </c>
      <c r="T27" s="55"/>
      <c r="U27" s="57" t="s">
        <v>183</v>
      </c>
      <c r="V27" s="58" t="s">
        <v>179</v>
      </c>
      <c r="AB27" s="38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8"/>
      <c r="AO27" s="39"/>
      <c r="AP27" s="39"/>
      <c r="AQ27" s="39"/>
      <c r="AR27" s="39"/>
      <c r="AS27" s="39"/>
      <c r="AT27" s="39"/>
      <c r="AU27" s="39"/>
      <c r="AV27" s="39"/>
      <c r="AW27" s="39"/>
      <c r="AX27" s="39"/>
    </row>
    <row r="28" spans="1:50" ht="12.75" customHeight="1">
      <c r="A28" s="44"/>
      <c r="B28" s="133">
        <v>32218</v>
      </c>
      <c r="C28" s="53" t="s">
        <v>141</v>
      </c>
      <c r="D28" s="163"/>
      <c r="E28" s="55"/>
      <c r="F28" s="56"/>
      <c r="G28" s="56"/>
      <c r="H28" s="56"/>
      <c r="I28" s="56"/>
      <c r="J28" s="57"/>
      <c r="K28" s="57"/>
      <c r="L28" s="66"/>
      <c r="M28" s="63"/>
      <c r="N28" s="57"/>
      <c r="O28" s="55"/>
      <c r="P28" s="56"/>
      <c r="Q28" s="56"/>
      <c r="R28" s="56"/>
      <c r="S28" s="56"/>
      <c r="T28" s="55"/>
      <c r="U28" s="57" t="s">
        <v>183</v>
      </c>
      <c r="V28" s="58" t="s">
        <v>179</v>
      </c>
      <c r="AB28" s="38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8"/>
      <c r="AO28" s="39"/>
      <c r="AP28" s="39"/>
      <c r="AQ28" s="39"/>
      <c r="AR28" s="39"/>
      <c r="AS28" s="39"/>
      <c r="AT28" s="39"/>
      <c r="AU28" s="39"/>
      <c r="AV28" s="39"/>
      <c r="AW28" s="39"/>
      <c r="AX28" s="39"/>
    </row>
    <row r="29" spans="1:50" ht="12.75" customHeight="1">
      <c r="A29" s="44">
        <v>9</v>
      </c>
      <c r="B29" s="52">
        <v>32219</v>
      </c>
      <c r="C29" s="53" t="s">
        <v>23</v>
      </c>
      <c r="D29" s="67" t="s">
        <v>142</v>
      </c>
      <c r="E29" s="55">
        <v>4000</v>
      </c>
      <c r="F29" s="56">
        <v>4100</v>
      </c>
      <c r="G29" s="56">
        <v>4200</v>
      </c>
      <c r="H29" s="56">
        <v>2000</v>
      </c>
      <c r="I29" s="56">
        <v>3000</v>
      </c>
      <c r="J29" s="57">
        <v>4000</v>
      </c>
      <c r="K29" s="57"/>
      <c r="L29" s="66" t="s">
        <v>18</v>
      </c>
      <c r="M29" s="63">
        <f t="shared" si="0"/>
        <v>7200</v>
      </c>
      <c r="N29" s="57">
        <f t="shared" si="1"/>
        <v>1800</v>
      </c>
      <c r="O29" s="55">
        <v>9000</v>
      </c>
      <c r="P29" s="56">
        <v>4100</v>
      </c>
      <c r="Q29" s="56">
        <v>4200</v>
      </c>
      <c r="R29" s="56">
        <v>2000</v>
      </c>
      <c r="S29" s="56">
        <v>3000</v>
      </c>
      <c r="T29" s="55"/>
      <c r="U29" s="57" t="s">
        <v>183</v>
      </c>
      <c r="V29" s="58" t="s">
        <v>179</v>
      </c>
      <c r="AB29" s="38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8"/>
      <c r="AO29" s="39"/>
      <c r="AP29" s="39"/>
      <c r="AQ29" s="39"/>
      <c r="AR29" s="39"/>
      <c r="AS29" s="39"/>
      <c r="AT29" s="39"/>
      <c r="AU29" s="39"/>
      <c r="AV29" s="39"/>
      <c r="AW29" s="39"/>
      <c r="AX29" s="39"/>
    </row>
    <row r="30" spans="1:50" ht="12.75" customHeight="1">
      <c r="A30" s="52">
        <v>10</v>
      </c>
      <c r="B30" s="52">
        <v>32222</v>
      </c>
      <c r="C30" s="53" t="s">
        <v>99</v>
      </c>
      <c r="D30" s="54" t="s">
        <v>110</v>
      </c>
      <c r="E30" s="55">
        <v>50600</v>
      </c>
      <c r="F30" s="56">
        <v>53200</v>
      </c>
      <c r="G30" s="56">
        <v>57300</v>
      </c>
      <c r="H30" s="56">
        <v>31000</v>
      </c>
      <c r="I30" s="56">
        <v>33000</v>
      </c>
      <c r="J30" s="57">
        <v>30176</v>
      </c>
      <c r="K30" s="57">
        <v>20424</v>
      </c>
      <c r="L30" s="66" t="s">
        <v>18</v>
      </c>
      <c r="M30" s="63">
        <v>10000</v>
      </c>
      <c r="N30" s="57">
        <v>2500</v>
      </c>
      <c r="O30" s="55">
        <v>12500</v>
      </c>
      <c r="P30" s="56">
        <v>53200</v>
      </c>
      <c r="Q30" s="56">
        <v>57300</v>
      </c>
      <c r="R30" s="56">
        <v>31000</v>
      </c>
      <c r="S30" s="56">
        <v>33000</v>
      </c>
      <c r="T30" s="125"/>
      <c r="U30" s="57" t="s">
        <v>183</v>
      </c>
      <c r="V30" s="58" t="s">
        <v>179</v>
      </c>
      <c r="AB30" s="38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8"/>
      <c r="AO30" s="39"/>
      <c r="AP30" s="39"/>
      <c r="AQ30" s="39"/>
      <c r="AR30" s="39"/>
      <c r="AS30" s="39"/>
      <c r="AT30" s="39"/>
      <c r="AU30" s="39"/>
      <c r="AV30" s="39"/>
      <c r="AW30" s="39"/>
      <c r="AX30" s="39"/>
    </row>
    <row r="31" spans="1:50" ht="12.75" customHeight="1">
      <c r="A31" s="52">
        <v>11</v>
      </c>
      <c r="B31" s="52">
        <v>32229</v>
      </c>
      <c r="C31" s="53" t="s">
        <v>126</v>
      </c>
      <c r="D31" s="54" t="s">
        <v>127</v>
      </c>
      <c r="E31" s="55"/>
      <c r="F31" s="56"/>
      <c r="G31" s="56"/>
      <c r="H31" s="56"/>
      <c r="I31" s="56"/>
      <c r="J31" s="57"/>
      <c r="K31" s="57"/>
      <c r="L31" s="66"/>
      <c r="M31" s="63">
        <f aca="true" t="shared" si="2" ref="M31:M37">SUM(O31-N31)</f>
        <v>8000</v>
      </c>
      <c r="N31" s="57">
        <f aca="true" t="shared" si="3" ref="N31:N37">O31*20/100</f>
        <v>2000</v>
      </c>
      <c r="O31" s="55">
        <v>10000</v>
      </c>
      <c r="P31" s="56"/>
      <c r="Q31" s="56"/>
      <c r="R31" s="56"/>
      <c r="S31" s="56"/>
      <c r="T31" s="125"/>
      <c r="U31" s="57" t="s">
        <v>183</v>
      </c>
      <c r="V31" s="58" t="s">
        <v>179</v>
      </c>
      <c r="AB31" s="38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8"/>
      <c r="AO31" s="39"/>
      <c r="AP31" s="39"/>
      <c r="AQ31" s="39"/>
      <c r="AR31" s="39"/>
      <c r="AS31" s="39"/>
      <c r="AT31" s="39"/>
      <c r="AU31" s="39"/>
      <c r="AV31" s="39"/>
      <c r="AW31" s="39"/>
      <c r="AX31" s="39"/>
    </row>
    <row r="32" spans="1:50" ht="12.75" customHeight="1">
      <c r="A32" s="52">
        <v>11</v>
      </c>
      <c r="B32" s="52">
        <v>32224</v>
      </c>
      <c r="C32" s="53" t="s">
        <v>101</v>
      </c>
      <c r="D32" s="54" t="s">
        <v>111</v>
      </c>
      <c r="E32" s="55"/>
      <c r="F32" s="56"/>
      <c r="G32" s="56"/>
      <c r="H32" s="56"/>
      <c r="I32" s="56"/>
      <c r="J32" s="57"/>
      <c r="K32" s="57"/>
      <c r="L32" s="66"/>
      <c r="M32" s="63">
        <f t="shared" si="2"/>
        <v>0</v>
      </c>
      <c r="N32" s="57">
        <f t="shared" si="3"/>
        <v>0</v>
      </c>
      <c r="O32" s="55"/>
      <c r="P32" s="56"/>
      <c r="Q32" s="56"/>
      <c r="R32" s="56"/>
      <c r="S32" s="56"/>
      <c r="T32" s="125"/>
      <c r="U32" s="57"/>
      <c r="V32" s="58"/>
      <c r="AB32" s="38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8"/>
      <c r="AO32" s="39"/>
      <c r="AP32" s="39"/>
      <c r="AQ32" s="39"/>
      <c r="AR32" s="39"/>
      <c r="AS32" s="39"/>
      <c r="AT32" s="39"/>
      <c r="AU32" s="39"/>
      <c r="AV32" s="39"/>
      <c r="AW32" s="39"/>
      <c r="AX32" s="39"/>
    </row>
    <row r="33" spans="1:50" ht="12.75" customHeight="1">
      <c r="A33" s="52"/>
      <c r="B33" s="52"/>
      <c r="C33" s="53"/>
      <c r="D33" s="67"/>
      <c r="E33" s="55"/>
      <c r="F33" s="56"/>
      <c r="G33" s="56"/>
      <c r="H33" s="56"/>
      <c r="I33" s="56"/>
      <c r="J33" s="57"/>
      <c r="K33" s="57"/>
      <c r="L33" s="66"/>
      <c r="M33" s="63"/>
      <c r="N33" s="57"/>
      <c r="O33" s="55"/>
      <c r="P33" s="56"/>
      <c r="Q33" s="56"/>
      <c r="R33" s="56"/>
      <c r="S33" s="56"/>
      <c r="T33" s="125"/>
      <c r="U33" s="57"/>
      <c r="V33" s="5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8"/>
      <c r="AO33" s="39"/>
      <c r="AP33" s="39"/>
      <c r="AQ33" s="39"/>
      <c r="AR33" s="39"/>
      <c r="AS33" s="39"/>
      <c r="AT33" s="39"/>
      <c r="AU33" s="39"/>
      <c r="AV33" s="39"/>
      <c r="AW33" s="39"/>
      <c r="AX33" s="39"/>
    </row>
    <row r="34" spans="1:50" ht="12.75" customHeight="1">
      <c r="A34" s="52"/>
      <c r="B34" s="52"/>
      <c r="C34" s="53" t="s">
        <v>143</v>
      </c>
      <c r="D34" s="67" t="s">
        <v>144</v>
      </c>
      <c r="E34" s="55"/>
      <c r="F34" s="56"/>
      <c r="G34" s="56"/>
      <c r="H34" s="56"/>
      <c r="I34" s="56"/>
      <c r="J34" s="57"/>
      <c r="K34" s="57"/>
      <c r="L34" s="66"/>
      <c r="M34" s="63">
        <v>5000</v>
      </c>
      <c r="N34" s="57">
        <v>1250</v>
      </c>
      <c r="O34" s="55">
        <v>6520</v>
      </c>
      <c r="P34" s="56"/>
      <c r="Q34" s="56"/>
      <c r="R34" s="56"/>
      <c r="S34" s="56"/>
      <c r="T34" s="125"/>
      <c r="U34" s="57" t="s">
        <v>183</v>
      </c>
      <c r="V34" s="58" t="s">
        <v>179</v>
      </c>
      <c r="AB34" s="38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8"/>
      <c r="AO34" s="39"/>
      <c r="AP34" s="39"/>
      <c r="AQ34" s="39"/>
      <c r="AR34" s="39"/>
      <c r="AS34" s="39"/>
      <c r="AT34" s="39"/>
      <c r="AU34" s="39"/>
      <c r="AV34" s="39"/>
      <c r="AW34" s="39"/>
      <c r="AX34" s="39"/>
    </row>
    <row r="35" spans="1:50" ht="12.75" customHeight="1">
      <c r="A35" s="52"/>
      <c r="B35" s="52"/>
      <c r="C35" s="53"/>
      <c r="D35" s="67"/>
      <c r="E35" s="55"/>
      <c r="F35" s="56"/>
      <c r="G35" s="56"/>
      <c r="H35" s="56"/>
      <c r="I35" s="56"/>
      <c r="J35" s="57"/>
      <c r="K35" s="57"/>
      <c r="L35" s="66"/>
      <c r="M35" s="63"/>
      <c r="N35" s="57"/>
      <c r="O35" s="55"/>
      <c r="P35" s="56"/>
      <c r="Q35" s="56"/>
      <c r="R35" s="56"/>
      <c r="S35" s="56"/>
      <c r="T35" s="125"/>
      <c r="U35" s="57"/>
      <c r="V35" s="58"/>
      <c r="AB35" s="38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8"/>
      <c r="AO35" s="39"/>
      <c r="AP35" s="39"/>
      <c r="AQ35" s="39"/>
      <c r="AR35" s="39"/>
      <c r="AS35" s="39"/>
      <c r="AT35" s="39"/>
      <c r="AU35" s="39"/>
      <c r="AV35" s="39"/>
      <c r="AW35" s="39"/>
      <c r="AX35" s="39"/>
    </row>
    <row r="36" spans="1:50" ht="12.75" customHeight="1">
      <c r="A36" s="52"/>
      <c r="B36" s="52"/>
      <c r="C36" s="53" t="s">
        <v>145</v>
      </c>
      <c r="D36" s="67" t="s">
        <v>146</v>
      </c>
      <c r="E36" s="55"/>
      <c r="F36" s="56"/>
      <c r="G36" s="56"/>
      <c r="H36" s="56"/>
      <c r="I36" s="56"/>
      <c r="J36" s="57"/>
      <c r="K36" s="57"/>
      <c r="L36" s="66"/>
      <c r="M36" s="63">
        <v>6000</v>
      </c>
      <c r="N36" s="57">
        <v>1500</v>
      </c>
      <c r="O36" s="55">
        <v>7500</v>
      </c>
      <c r="P36" s="56"/>
      <c r="Q36" s="56"/>
      <c r="R36" s="56"/>
      <c r="S36" s="56"/>
      <c r="T36" s="125"/>
      <c r="U36" s="57" t="s">
        <v>183</v>
      </c>
      <c r="V36" s="58" t="s">
        <v>179</v>
      </c>
      <c r="AB36" s="38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8"/>
      <c r="AO36" s="39"/>
      <c r="AP36" s="39"/>
      <c r="AQ36" s="39"/>
      <c r="AR36" s="39"/>
      <c r="AS36" s="39"/>
      <c r="AT36" s="39"/>
      <c r="AU36" s="39"/>
      <c r="AV36" s="39"/>
      <c r="AW36" s="39"/>
      <c r="AX36" s="39"/>
    </row>
    <row r="37" spans="1:50" ht="12.75" customHeight="1">
      <c r="A37" s="52"/>
      <c r="B37" s="52"/>
      <c r="C37" s="53"/>
      <c r="D37" s="67"/>
      <c r="E37" s="55"/>
      <c r="F37" s="56"/>
      <c r="G37" s="56"/>
      <c r="H37" s="56"/>
      <c r="I37" s="56"/>
      <c r="J37" s="57"/>
      <c r="K37" s="57"/>
      <c r="L37" s="66"/>
      <c r="M37" s="63"/>
      <c r="N37" s="57"/>
      <c r="O37" s="55"/>
      <c r="P37" s="56"/>
      <c r="Q37" s="56"/>
      <c r="R37" s="56"/>
      <c r="S37" s="56"/>
      <c r="T37" s="125"/>
      <c r="U37" s="57"/>
      <c r="V37" s="58"/>
      <c r="AB37" s="38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8"/>
      <c r="AO37" s="39"/>
      <c r="AP37" s="39"/>
      <c r="AQ37" s="39"/>
      <c r="AR37" s="39"/>
      <c r="AS37" s="39"/>
      <c r="AT37" s="39"/>
      <c r="AU37" s="39"/>
      <c r="AV37" s="39"/>
      <c r="AW37" s="39"/>
      <c r="AX37" s="39"/>
    </row>
    <row r="38" spans="1:50" ht="12.75" customHeight="1">
      <c r="A38" s="52"/>
      <c r="B38" s="52"/>
      <c r="C38" s="53" t="s">
        <v>147</v>
      </c>
      <c r="D38" s="67" t="s">
        <v>148</v>
      </c>
      <c r="E38" s="55"/>
      <c r="F38" s="56"/>
      <c r="G38" s="56"/>
      <c r="H38" s="56"/>
      <c r="I38" s="56"/>
      <c r="J38" s="57"/>
      <c r="K38" s="57"/>
      <c r="L38" s="66"/>
      <c r="M38" s="63">
        <v>5500</v>
      </c>
      <c r="N38" s="57">
        <v>1375</v>
      </c>
      <c r="O38" s="55">
        <v>6875</v>
      </c>
      <c r="P38" s="56"/>
      <c r="Q38" s="56"/>
      <c r="R38" s="56"/>
      <c r="S38" s="56"/>
      <c r="T38" s="125"/>
      <c r="U38" s="57" t="s">
        <v>183</v>
      </c>
      <c r="V38" s="58" t="s">
        <v>179</v>
      </c>
      <c r="AB38" s="38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8"/>
      <c r="AO38" s="39"/>
      <c r="AP38" s="39"/>
      <c r="AQ38" s="39"/>
      <c r="AR38" s="39"/>
      <c r="AS38" s="39"/>
      <c r="AT38" s="39"/>
      <c r="AU38" s="39"/>
      <c r="AV38" s="39"/>
      <c r="AW38" s="39"/>
      <c r="AX38" s="39"/>
    </row>
    <row r="39" spans="1:50" ht="12.75" customHeight="1">
      <c r="A39" s="52"/>
      <c r="B39" s="52"/>
      <c r="C39" s="53"/>
      <c r="D39" s="67"/>
      <c r="E39" s="55"/>
      <c r="F39" s="56"/>
      <c r="G39" s="56"/>
      <c r="H39" s="56"/>
      <c r="I39" s="56"/>
      <c r="J39" s="57"/>
      <c r="K39" s="57"/>
      <c r="L39" s="66"/>
      <c r="M39" s="63"/>
      <c r="N39" s="57"/>
      <c r="O39" s="55"/>
      <c r="P39" s="56"/>
      <c r="Q39" s="56"/>
      <c r="R39" s="56"/>
      <c r="S39" s="56"/>
      <c r="T39" s="125"/>
      <c r="U39" s="57"/>
      <c r="V39" s="66"/>
      <c r="AB39" s="38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8"/>
      <c r="AO39" s="39"/>
      <c r="AP39" s="39"/>
      <c r="AQ39" s="39"/>
      <c r="AR39" s="39"/>
      <c r="AS39" s="39"/>
      <c r="AT39" s="39"/>
      <c r="AU39" s="39"/>
      <c r="AV39" s="39"/>
      <c r="AW39" s="39"/>
      <c r="AX39" s="39"/>
    </row>
    <row r="40" spans="1:50" ht="12.75" customHeight="1">
      <c r="A40" s="44">
        <v>12</v>
      </c>
      <c r="B40" s="52">
        <v>32231</v>
      </c>
      <c r="C40" s="53" t="s">
        <v>24</v>
      </c>
      <c r="D40" s="52" t="s">
        <v>149</v>
      </c>
      <c r="E40" s="55">
        <v>65000</v>
      </c>
      <c r="F40" s="56">
        <v>66150</v>
      </c>
      <c r="G40" s="56">
        <v>67900</v>
      </c>
      <c r="H40" s="56">
        <v>38000</v>
      </c>
      <c r="I40" s="56">
        <v>40000</v>
      </c>
      <c r="J40" s="55">
        <v>55000</v>
      </c>
      <c r="K40" s="57">
        <v>10000</v>
      </c>
      <c r="L40" s="66" t="s">
        <v>18</v>
      </c>
      <c r="M40" s="63">
        <f aca="true" t="shared" si="4" ref="M40:M55">SUM(O40-N40)</f>
        <v>24000</v>
      </c>
      <c r="N40" s="57">
        <f aca="true" t="shared" si="5" ref="N40:N82">O40*20/100</f>
        <v>6000</v>
      </c>
      <c r="O40" s="125">
        <v>30000</v>
      </c>
      <c r="P40" s="56">
        <v>66150</v>
      </c>
      <c r="Q40" s="56">
        <v>67900</v>
      </c>
      <c r="R40" s="56">
        <v>38000</v>
      </c>
      <c r="S40" s="56">
        <v>40000</v>
      </c>
      <c r="T40" s="125"/>
      <c r="U40" s="57" t="s">
        <v>184</v>
      </c>
      <c r="V40" s="58" t="s">
        <v>180</v>
      </c>
      <c r="AB40" s="38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8"/>
      <c r="AO40" s="39"/>
      <c r="AP40" s="39"/>
      <c r="AQ40" s="39"/>
      <c r="AR40" s="39"/>
      <c r="AS40" s="39"/>
      <c r="AT40" s="39"/>
      <c r="AU40" s="39"/>
      <c r="AV40" s="39"/>
      <c r="AW40" s="39"/>
      <c r="AX40" s="39"/>
    </row>
    <row r="41" spans="1:50" ht="12.75" customHeight="1">
      <c r="A41" s="44">
        <v>13</v>
      </c>
      <c r="B41" s="52">
        <v>32232</v>
      </c>
      <c r="C41" s="53" t="s">
        <v>103</v>
      </c>
      <c r="D41" s="52" t="s">
        <v>150</v>
      </c>
      <c r="E41" s="55">
        <v>135000</v>
      </c>
      <c r="F41" s="56">
        <v>137300</v>
      </c>
      <c r="G41" s="56">
        <v>141100</v>
      </c>
      <c r="H41" s="56">
        <v>79000</v>
      </c>
      <c r="I41" s="56">
        <v>81000</v>
      </c>
      <c r="J41" s="55">
        <v>125000</v>
      </c>
      <c r="K41" s="57">
        <v>10000</v>
      </c>
      <c r="L41" s="66" t="s">
        <v>18</v>
      </c>
      <c r="M41" s="63">
        <f t="shared" si="4"/>
        <v>78400</v>
      </c>
      <c r="N41" s="57">
        <f t="shared" si="5"/>
        <v>19600</v>
      </c>
      <c r="O41" s="55">
        <v>98000</v>
      </c>
      <c r="P41" s="56">
        <v>137300</v>
      </c>
      <c r="Q41" s="56">
        <v>141100</v>
      </c>
      <c r="R41" s="56">
        <v>79000</v>
      </c>
      <c r="S41" s="56">
        <v>81000</v>
      </c>
      <c r="T41" s="125"/>
      <c r="U41" s="57" t="s">
        <v>184</v>
      </c>
      <c r="V41" s="58" t="s">
        <v>180</v>
      </c>
      <c r="AB41" s="38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</row>
    <row r="42" spans="1:50" ht="12.75" customHeight="1">
      <c r="A42" s="52">
        <v>14</v>
      </c>
      <c r="B42" s="52">
        <v>32241</v>
      </c>
      <c r="C42" s="53" t="s">
        <v>151</v>
      </c>
      <c r="D42" s="67" t="s">
        <v>152</v>
      </c>
      <c r="E42" s="55">
        <v>97000</v>
      </c>
      <c r="F42" s="56">
        <v>112900</v>
      </c>
      <c r="G42" s="56">
        <v>116000</v>
      </c>
      <c r="H42" s="56">
        <v>65000</v>
      </c>
      <c r="I42" s="56">
        <v>67000</v>
      </c>
      <c r="J42" s="55">
        <v>97000</v>
      </c>
      <c r="K42" s="57"/>
      <c r="L42" s="66" t="s">
        <v>18</v>
      </c>
      <c r="M42" s="63">
        <f t="shared" si="4"/>
        <v>4000</v>
      </c>
      <c r="N42" s="57">
        <f t="shared" si="5"/>
        <v>1000</v>
      </c>
      <c r="O42" s="55">
        <v>5000</v>
      </c>
      <c r="P42" s="56">
        <v>112900</v>
      </c>
      <c r="Q42" s="56">
        <v>116000</v>
      </c>
      <c r="R42" s="56">
        <v>65000</v>
      </c>
      <c r="S42" s="56">
        <v>67000</v>
      </c>
      <c r="T42" s="125"/>
      <c r="U42" s="57" t="s">
        <v>183</v>
      </c>
      <c r="V42" s="58" t="s">
        <v>179</v>
      </c>
      <c r="AB42" s="38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</row>
    <row r="43" spans="1:50" ht="12.75" customHeight="1">
      <c r="A43" s="52">
        <v>15</v>
      </c>
      <c r="B43" s="52">
        <v>32242</v>
      </c>
      <c r="C43" s="53" t="s">
        <v>153</v>
      </c>
      <c r="D43" s="52" t="s">
        <v>154</v>
      </c>
      <c r="E43" s="55">
        <v>20000</v>
      </c>
      <c r="F43" s="56">
        <v>20400</v>
      </c>
      <c r="G43" s="56">
        <v>20900</v>
      </c>
      <c r="H43" s="56">
        <v>12000</v>
      </c>
      <c r="I43" s="56">
        <v>12000</v>
      </c>
      <c r="J43" s="55">
        <v>20000</v>
      </c>
      <c r="K43" s="57"/>
      <c r="L43" s="66" t="s">
        <v>18</v>
      </c>
      <c r="M43" s="63">
        <f t="shared" si="4"/>
        <v>5600</v>
      </c>
      <c r="N43" s="57">
        <f t="shared" si="5"/>
        <v>1400</v>
      </c>
      <c r="O43" s="55">
        <v>7000</v>
      </c>
      <c r="P43" s="56">
        <v>20400</v>
      </c>
      <c r="Q43" s="56">
        <v>20900</v>
      </c>
      <c r="R43" s="56">
        <v>12000</v>
      </c>
      <c r="S43" s="56">
        <v>12000</v>
      </c>
      <c r="T43" s="125"/>
      <c r="U43" s="57" t="s">
        <v>183</v>
      </c>
      <c r="V43" s="58" t="s">
        <v>179</v>
      </c>
      <c r="AB43" s="38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</row>
    <row r="44" spans="1:50" ht="12.75" customHeight="1">
      <c r="A44" s="44">
        <v>16</v>
      </c>
      <c r="B44" s="52">
        <v>32243</v>
      </c>
      <c r="C44" s="53" t="s">
        <v>25</v>
      </c>
      <c r="D44" s="67" t="s">
        <v>181</v>
      </c>
      <c r="E44" s="55">
        <v>7000</v>
      </c>
      <c r="F44" s="56">
        <v>7200</v>
      </c>
      <c r="G44" s="56">
        <v>7400</v>
      </c>
      <c r="H44" s="56">
        <v>4000</v>
      </c>
      <c r="I44" s="56">
        <v>4000</v>
      </c>
      <c r="J44" s="55">
        <v>7000</v>
      </c>
      <c r="K44" s="57"/>
      <c r="L44" s="66" t="s">
        <v>18</v>
      </c>
      <c r="M44" s="63">
        <f t="shared" si="4"/>
        <v>0</v>
      </c>
      <c r="N44" s="57">
        <f t="shared" si="5"/>
        <v>0</v>
      </c>
      <c r="O44" s="55">
        <v>0</v>
      </c>
      <c r="P44" s="56">
        <v>7200</v>
      </c>
      <c r="Q44" s="56">
        <v>7400</v>
      </c>
      <c r="R44" s="56">
        <v>4000</v>
      </c>
      <c r="S44" s="56">
        <v>4000</v>
      </c>
      <c r="T44" s="125"/>
      <c r="U44" s="57"/>
      <c r="V44" s="58"/>
      <c r="AB44" s="38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</row>
    <row r="45" spans="1:50" ht="12.75" customHeight="1">
      <c r="A45" s="44">
        <v>17</v>
      </c>
      <c r="B45" s="52">
        <v>32251</v>
      </c>
      <c r="C45" s="53" t="s">
        <v>26</v>
      </c>
      <c r="D45" s="67" t="s">
        <v>185</v>
      </c>
      <c r="E45" s="55">
        <v>10000</v>
      </c>
      <c r="F45" s="56">
        <v>10200</v>
      </c>
      <c r="G45" s="56">
        <v>10500</v>
      </c>
      <c r="H45" s="56">
        <v>6000</v>
      </c>
      <c r="I45" s="56">
        <v>6000</v>
      </c>
      <c r="J45" s="55">
        <v>10000</v>
      </c>
      <c r="K45" s="57"/>
      <c r="L45" s="66" t="s">
        <v>18</v>
      </c>
      <c r="M45" s="63">
        <f t="shared" si="4"/>
        <v>2400</v>
      </c>
      <c r="N45" s="57">
        <f t="shared" si="5"/>
        <v>600</v>
      </c>
      <c r="O45" s="55">
        <v>3000</v>
      </c>
      <c r="P45" s="56">
        <v>10200</v>
      </c>
      <c r="Q45" s="56">
        <v>10500</v>
      </c>
      <c r="R45" s="56">
        <v>6000</v>
      </c>
      <c r="S45" s="56">
        <v>6000</v>
      </c>
      <c r="T45" s="125"/>
      <c r="U45" s="57" t="s">
        <v>183</v>
      </c>
      <c r="V45" s="58" t="s">
        <v>179</v>
      </c>
      <c r="AB45" s="38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</row>
    <row r="46" spans="1:50" ht="12.75" customHeight="1">
      <c r="A46" s="52">
        <v>7</v>
      </c>
      <c r="B46" s="52">
        <v>32271</v>
      </c>
      <c r="C46" s="53" t="s">
        <v>21</v>
      </c>
      <c r="D46" s="67" t="s">
        <v>155</v>
      </c>
      <c r="E46" s="55">
        <v>25000</v>
      </c>
      <c r="F46" s="56">
        <v>34200</v>
      </c>
      <c r="G46" s="56">
        <v>35100</v>
      </c>
      <c r="H46" s="56">
        <v>20000</v>
      </c>
      <c r="I46" s="56">
        <v>21000</v>
      </c>
      <c r="J46" s="57">
        <v>25000</v>
      </c>
      <c r="K46" s="57"/>
      <c r="L46" s="66" t="s">
        <v>18</v>
      </c>
      <c r="M46" s="63">
        <v>4000</v>
      </c>
      <c r="N46" s="57">
        <v>1000</v>
      </c>
      <c r="O46" s="55">
        <v>5000</v>
      </c>
      <c r="P46" s="56">
        <v>34200</v>
      </c>
      <c r="Q46" s="56">
        <v>35100</v>
      </c>
      <c r="R46" s="56">
        <v>20000</v>
      </c>
      <c r="S46" s="56">
        <v>21000</v>
      </c>
      <c r="T46" s="55"/>
      <c r="U46" s="57" t="s">
        <v>183</v>
      </c>
      <c r="V46" s="58" t="s">
        <v>179</v>
      </c>
      <c r="AB46" s="38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</row>
    <row r="47" spans="1:50" ht="20.25" customHeight="1">
      <c r="A47" s="52"/>
      <c r="B47" s="52"/>
      <c r="C47" s="53"/>
      <c r="D47" s="67"/>
      <c r="E47" s="55"/>
      <c r="F47" s="56"/>
      <c r="G47" s="56"/>
      <c r="H47" s="56"/>
      <c r="I47" s="56"/>
      <c r="J47" s="57"/>
      <c r="K47" s="57"/>
      <c r="L47" s="66"/>
      <c r="M47" s="63"/>
      <c r="N47" s="202">
        <f>SUM(N22:N46)</f>
        <v>49775</v>
      </c>
      <c r="O47" s="203">
        <f>SUM(O21:O46)</f>
        <v>249145</v>
      </c>
      <c r="P47" s="56"/>
      <c r="Q47" s="56"/>
      <c r="R47" s="56"/>
      <c r="S47" s="56"/>
      <c r="T47" s="55"/>
      <c r="U47" s="57"/>
      <c r="V47" s="58"/>
      <c r="AB47" s="38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</row>
    <row r="48" spans="1:50" ht="12.75" customHeight="1">
      <c r="A48" s="52">
        <v>18</v>
      </c>
      <c r="B48" s="136"/>
      <c r="C48" s="184" t="s">
        <v>27</v>
      </c>
      <c r="D48" s="185"/>
      <c r="E48" s="186"/>
      <c r="F48" s="187"/>
      <c r="G48" s="187"/>
      <c r="H48" s="187"/>
      <c r="I48" s="187"/>
      <c r="J48" s="187"/>
      <c r="K48" s="188"/>
      <c r="L48" s="188"/>
      <c r="M48" s="189">
        <f t="shared" si="4"/>
        <v>252000</v>
      </c>
      <c r="N48" s="172">
        <f aca="true" t="shared" si="6" ref="N48:U48">SUM(N49:N77)</f>
        <v>63000</v>
      </c>
      <c r="O48" s="186">
        <f t="shared" si="6"/>
        <v>315000</v>
      </c>
      <c r="P48" s="186">
        <f t="shared" si="6"/>
        <v>353534</v>
      </c>
      <c r="Q48" s="186">
        <f t="shared" si="6"/>
        <v>363088.918</v>
      </c>
      <c r="R48" s="186">
        <f t="shared" si="6"/>
        <v>206173.46153846153</v>
      </c>
      <c r="S48" s="186">
        <f t="shared" si="6"/>
        <v>213205.14500000002</v>
      </c>
      <c r="T48" s="186">
        <f t="shared" si="6"/>
        <v>0</v>
      </c>
      <c r="U48" s="186">
        <f t="shared" si="6"/>
        <v>0</v>
      </c>
      <c r="V48" s="188"/>
      <c r="AB48" s="38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</row>
    <row r="49" spans="1:50" ht="12.75" customHeight="1">
      <c r="A49" s="52">
        <v>19</v>
      </c>
      <c r="B49" s="52">
        <v>32311</v>
      </c>
      <c r="C49" s="53" t="s">
        <v>157</v>
      </c>
      <c r="D49" s="67" t="s">
        <v>156</v>
      </c>
      <c r="E49" s="55">
        <v>28000</v>
      </c>
      <c r="F49" s="56">
        <v>28500</v>
      </c>
      <c r="G49" s="56">
        <v>29300</v>
      </c>
      <c r="H49" s="56">
        <v>17000</v>
      </c>
      <c r="I49" s="56">
        <v>17000</v>
      </c>
      <c r="J49" s="55">
        <v>28000</v>
      </c>
      <c r="K49" s="58"/>
      <c r="L49" s="66" t="s">
        <v>18</v>
      </c>
      <c r="M49" s="63">
        <f t="shared" si="4"/>
        <v>6400</v>
      </c>
      <c r="N49" s="57">
        <f t="shared" si="5"/>
        <v>1600</v>
      </c>
      <c r="O49" s="55">
        <v>8000</v>
      </c>
      <c r="P49" s="56">
        <v>28500</v>
      </c>
      <c r="Q49" s="56">
        <v>29300</v>
      </c>
      <c r="R49" s="56">
        <v>17000</v>
      </c>
      <c r="S49" s="56">
        <v>17000</v>
      </c>
      <c r="T49" s="55"/>
      <c r="U49" s="57" t="s">
        <v>184</v>
      </c>
      <c r="V49" s="58" t="s">
        <v>180</v>
      </c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</row>
    <row r="50" spans="1:50" ht="12.75" customHeight="1">
      <c r="A50" s="44">
        <v>20</v>
      </c>
      <c r="B50" s="52">
        <v>32312</v>
      </c>
      <c r="C50" s="53" t="s">
        <v>100</v>
      </c>
      <c r="D50" s="67" t="s">
        <v>190</v>
      </c>
      <c r="E50" s="55"/>
      <c r="F50" s="56"/>
      <c r="G50" s="56"/>
      <c r="H50" s="56"/>
      <c r="I50" s="56"/>
      <c r="J50" s="55"/>
      <c r="K50" s="58"/>
      <c r="L50" s="66"/>
      <c r="M50" s="63">
        <f t="shared" si="4"/>
        <v>800</v>
      </c>
      <c r="N50" s="57">
        <f t="shared" si="5"/>
        <v>200</v>
      </c>
      <c r="O50" s="55">
        <v>1000</v>
      </c>
      <c r="P50" s="56"/>
      <c r="Q50" s="56"/>
      <c r="R50" s="56"/>
      <c r="S50" s="56"/>
      <c r="T50" s="55"/>
      <c r="U50" s="57" t="s">
        <v>184</v>
      </c>
      <c r="V50" s="58" t="s">
        <v>179</v>
      </c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</row>
    <row r="51" spans="1:50" ht="12.75" customHeight="1">
      <c r="A51" s="44">
        <v>21</v>
      </c>
      <c r="B51" s="52">
        <v>32313</v>
      </c>
      <c r="C51" s="53" t="s">
        <v>28</v>
      </c>
      <c r="D51" s="67" t="s">
        <v>158</v>
      </c>
      <c r="E51" s="55">
        <v>5000</v>
      </c>
      <c r="F51" s="56">
        <v>5100</v>
      </c>
      <c r="G51" s="56">
        <v>5300</v>
      </c>
      <c r="H51" s="56">
        <v>3000</v>
      </c>
      <c r="I51" s="56">
        <v>3000</v>
      </c>
      <c r="J51" s="55">
        <v>5000</v>
      </c>
      <c r="K51" s="58"/>
      <c r="L51" s="66" t="s">
        <v>18</v>
      </c>
      <c r="M51" s="63">
        <f t="shared" si="4"/>
        <v>1600</v>
      </c>
      <c r="N51" s="57">
        <f t="shared" si="5"/>
        <v>400</v>
      </c>
      <c r="O51" s="55">
        <v>2000</v>
      </c>
      <c r="P51" s="56">
        <v>5100</v>
      </c>
      <c r="Q51" s="56">
        <v>5300</v>
      </c>
      <c r="R51" s="56">
        <v>3000</v>
      </c>
      <c r="S51" s="56">
        <v>3000</v>
      </c>
      <c r="T51" s="55"/>
      <c r="U51" s="57" t="s">
        <v>183</v>
      </c>
      <c r="V51" s="58" t="s">
        <v>179</v>
      </c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</row>
    <row r="52" spans="1:50" ht="12.75" customHeight="1">
      <c r="A52" s="44"/>
      <c r="B52" s="52">
        <v>32319</v>
      </c>
      <c r="C52" s="53" t="s">
        <v>121</v>
      </c>
      <c r="D52" s="67" t="s">
        <v>159</v>
      </c>
      <c r="E52" s="55"/>
      <c r="F52" s="56"/>
      <c r="G52" s="56"/>
      <c r="H52" s="56"/>
      <c r="I52" s="56"/>
      <c r="J52" s="55"/>
      <c r="K52" s="58"/>
      <c r="L52" s="66"/>
      <c r="M52" s="63">
        <f t="shared" si="4"/>
        <v>0</v>
      </c>
      <c r="N52" s="57">
        <f t="shared" si="5"/>
        <v>0</v>
      </c>
      <c r="O52" s="55"/>
      <c r="P52" s="56"/>
      <c r="Q52" s="56"/>
      <c r="R52" s="56"/>
      <c r="S52" s="56"/>
      <c r="T52" s="55"/>
      <c r="U52" s="57" t="s">
        <v>183</v>
      </c>
      <c r="V52" s="58" t="s">
        <v>179</v>
      </c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</row>
    <row r="53" spans="1:50" ht="12.75" customHeight="1">
      <c r="A53" s="52">
        <v>22</v>
      </c>
      <c r="B53" s="52">
        <v>32321</v>
      </c>
      <c r="C53" s="53" t="s">
        <v>29</v>
      </c>
      <c r="D53" s="67" t="s">
        <v>160</v>
      </c>
      <c r="E53" s="55">
        <v>75000</v>
      </c>
      <c r="F53" s="56">
        <v>76300</v>
      </c>
      <c r="G53" s="56">
        <v>78400</v>
      </c>
      <c r="H53" s="56">
        <v>44000</v>
      </c>
      <c r="I53" s="56">
        <v>45000</v>
      </c>
      <c r="J53" s="55">
        <v>75000</v>
      </c>
      <c r="K53" s="58"/>
      <c r="L53" s="66" t="s">
        <v>18</v>
      </c>
      <c r="M53" s="63">
        <f t="shared" si="4"/>
        <v>61600</v>
      </c>
      <c r="N53" s="57">
        <f t="shared" si="5"/>
        <v>15400</v>
      </c>
      <c r="O53" s="125">
        <v>77000</v>
      </c>
      <c r="P53" s="126">
        <v>76300</v>
      </c>
      <c r="Q53" s="126">
        <v>78400</v>
      </c>
      <c r="R53" s="126">
        <v>44000</v>
      </c>
      <c r="S53" s="126">
        <v>45000</v>
      </c>
      <c r="T53" s="125"/>
      <c r="U53" s="57" t="s">
        <v>183</v>
      </c>
      <c r="V53" s="58" t="s">
        <v>179</v>
      </c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</row>
    <row r="54" spans="1:50" ht="12.75" customHeight="1">
      <c r="A54" s="52">
        <v>23</v>
      </c>
      <c r="B54" s="52">
        <v>32322</v>
      </c>
      <c r="C54" s="53" t="s">
        <v>30</v>
      </c>
      <c r="D54" s="67" t="s">
        <v>161</v>
      </c>
      <c r="E54" s="55">
        <v>57000</v>
      </c>
      <c r="F54" s="56">
        <v>58000</v>
      </c>
      <c r="G54" s="56">
        <v>59600</v>
      </c>
      <c r="H54" s="56">
        <v>33000</v>
      </c>
      <c r="I54" s="56">
        <v>35000</v>
      </c>
      <c r="J54" s="55">
        <v>57000</v>
      </c>
      <c r="K54" s="58"/>
      <c r="L54" s="66" t="s">
        <v>18</v>
      </c>
      <c r="M54" s="63">
        <f t="shared" si="4"/>
        <v>48000</v>
      </c>
      <c r="N54" s="57">
        <f t="shared" si="5"/>
        <v>12000</v>
      </c>
      <c r="O54" s="55">
        <v>60000</v>
      </c>
      <c r="P54" s="56">
        <v>58000</v>
      </c>
      <c r="Q54" s="56">
        <v>59600</v>
      </c>
      <c r="R54" s="56">
        <v>33000</v>
      </c>
      <c r="S54" s="56">
        <v>35000</v>
      </c>
      <c r="T54" s="55"/>
      <c r="U54" s="57" t="s">
        <v>183</v>
      </c>
      <c r="V54" s="58" t="s">
        <v>179</v>
      </c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</row>
    <row r="55" spans="1:50" ht="12.75" customHeight="1">
      <c r="A55" s="44">
        <v>24</v>
      </c>
      <c r="B55" s="52">
        <v>32331</v>
      </c>
      <c r="C55" s="53" t="s">
        <v>112</v>
      </c>
      <c r="D55" s="67" t="s">
        <v>191</v>
      </c>
      <c r="E55" s="55">
        <v>0</v>
      </c>
      <c r="F55" s="56">
        <f>SUM(E55*1.7/100)+E55</f>
        <v>0</v>
      </c>
      <c r="G55" s="56">
        <f>SUM(F55*2.7/100)+F55</f>
        <v>0</v>
      </c>
      <c r="H55" s="56">
        <f>SUM(F55/26*15)</f>
        <v>0</v>
      </c>
      <c r="I55" s="56">
        <f>SUM(G55/26*15)</f>
        <v>0</v>
      </c>
      <c r="J55" s="55">
        <v>0</v>
      </c>
      <c r="K55" s="58"/>
      <c r="L55" s="66" t="s">
        <v>18</v>
      </c>
      <c r="M55" s="63">
        <f t="shared" si="4"/>
        <v>1600</v>
      </c>
      <c r="N55" s="57">
        <f t="shared" si="5"/>
        <v>400</v>
      </c>
      <c r="O55" s="55">
        <v>2000</v>
      </c>
      <c r="P55" s="56">
        <f>SUM(O55*1.7/100)+O55</f>
        <v>2034</v>
      </c>
      <c r="Q55" s="56">
        <f>SUM(P55*2.7/100)+P55</f>
        <v>2088.918</v>
      </c>
      <c r="R55" s="56">
        <f>SUM(P55/26*15)</f>
        <v>1173.4615384615383</v>
      </c>
      <c r="S55" s="56">
        <f>SUM(Q55/26*15)</f>
        <v>1205.145</v>
      </c>
      <c r="T55" s="55"/>
      <c r="U55" s="57"/>
      <c r="V55" s="58" t="s">
        <v>179</v>
      </c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</row>
    <row r="56" spans="1:50" ht="12.75" customHeight="1">
      <c r="A56" s="44"/>
      <c r="B56" s="52">
        <v>32332</v>
      </c>
      <c r="C56" s="53" t="s">
        <v>31</v>
      </c>
      <c r="D56" s="54" t="s">
        <v>181</v>
      </c>
      <c r="E56" s="55"/>
      <c r="F56" s="56"/>
      <c r="G56" s="56"/>
      <c r="H56" s="56"/>
      <c r="I56" s="56"/>
      <c r="J56" s="55"/>
      <c r="K56" s="58"/>
      <c r="L56" s="66"/>
      <c r="M56" s="63"/>
      <c r="N56" s="57"/>
      <c r="O56" s="55"/>
      <c r="P56" s="56">
        <f>SUM(O56*1.7/100)+O56</f>
        <v>0</v>
      </c>
      <c r="Q56" s="56">
        <f>SUM(P56*2.7/100)+P56</f>
        <v>0</v>
      </c>
      <c r="R56" s="56">
        <f>SUM(P56/26*15)</f>
        <v>0</v>
      </c>
      <c r="S56" s="56">
        <f>SUM(Q56/26*15)</f>
        <v>0</v>
      </c>
      <c r="T56" s="55"/>
      <c r="U56" s="57"/>
      <c r="V56" s="58" t="s">
        <v>179</v>
      </c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</row>
    <row r="57" spans="1:50" ht="12.75" customHeight="1">
      <c r="A57" s="44">
        <v>25</v>
      </c>
      <c r="B57" s="52">
        <v>32339</v>
      </c>
      <c r="C57" s="53" t="s">
        <v>32</v>
      </c>
      <c r="D57" s="67" t="s">
        <v>186</v>
      </c>
      <c r="E57" s="55">
        <v>7000</v>
      </c>
      <c r="F57" s="56">
        <v>7200</v>
      </c>
      <c r="G57" s="56">
        <v>7400</v>
      </c>
      <c r="H57" s="56">
        <v>4000</v>
      </c>
      <c r="I57" s="56">
        <v>5000</v>
      </c>
      <c r="J57" s="55">
        <v>7000</v>
      </c>
      <c r="K57" s="58"/>
      <c r="L57" s="66" t="s">
        <v>18</v>
      </c>
      <c r="M57" s="63"/>
      <c r="N57" s="57"/>
      <c r="O57" s="55"/>
      <c r="P57" s="56">
        <v>7200</v>
      </c>
      <c r="Q57" s="56">
        <v>7400</v>
      </c>
      <c r="R57" s="56">
        <v>4000</v>
      </c>
      <c r="S57" s="56">
        <v>5000</v>
      </c>
      <c r="T57" s="55"/>
      <c r="U57" s="57" t="s">
        <v>184</v>
      </c>
      <c r="V57" s="58" t="s">
        <v>179</v>
      </c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</row>
    <row r="58" spans="1:50" ht="12.75" customHeight="1">
      <c r="A58" s="52">
        <v>26</v>
      </c>
      <c r="B58" s="52">
        <v>32341</v>
      </c>
      <c r="C58" s="53" t="s">
        <v>33</v>
      </c>
      <c r="D58" s="67" t="s">
        <v>162</v>
      </c>
      <c r="E58" s="55">
        <v>75000</v>
      </c>
      <c r="F58" s="56">
        <v>76300</v>
      </c>
      <c r="G58" s="56">
        <v>78400</v>
      </c>
      <c r="H58" s="56">
        <v>44000</v>
      </c>
      <c r="I58" s="56">
        <v>45000</v>
      </c>
      <c r="J58" s="55">
        <v>75000</v>
      </c>
      <c r="K58" s="58"/>
      <c r="L58" s="66" t="s">
        <v>18</v>
      </c>
      <c r="M58" s="63">
        <f aca="true" t="shared" si="7" ref="M58:M78">SUM(O58-N58)</f>
        <v>11600</v>
      </c>
      <c r="N58" s="57">
        <f t="shared" si="5"/>
        <v>2900</v>
      </c>
      <c r="O58" s="55">
        <v>14500</v>
      </c>
      <c r="P58" s="56">
        <v>76300</v>
      </c>
      <c r="Q58" s="56">
        <v>78400</v>
      </c>
      <c r="R58" s="56">
        <v>44000</v>
      </c>
      <c r="S58" s="56">
        <v>45000</v>
      </c>
      <c r="T58" s="55"/>
      <c r="U58" s="57" t="s">
        <v>184</v>
      </c>
      <c r="V58" s="58" t="s">
        <v>179</v>
      </c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</row>
    <row r="59" spans="1:50" ht="12.75" customHeight="1">
      <c r="A59" s="52">
        <v>27</v>
      </c>
      <c r="B59" s="52">
        <v>32342</v>
      </c>
      <c r="C59" s="53" t="s">
        <v>34</v>
      </c>
      <c r="D59" s="67" t="s">
        <v>163</v>
      </c>
      <c r="E59" s="55"/>
      <c r="F59" s="56"/>
      <c r="G59" s="56"/>
      <c r="H59" s="56"/>
      <c r="I59" s="56"/>
      <c r="J59" s="55"/>
      <c r="K59" s="58"/>
      <c r="L59" s="66"/>
      <c r="M59" s="63">
        <f t="shared" si="7"/>
        <v>11200</v>
      </c>
      <c r="N59" s="57">
        <f t="shared" si="5"/>
        <v>2800</v>
      </c>
      <c r="O59" s="55">
        <v>14000</v>
      </c>
      <c r="P59" s="56"/>
      <c r="Q59" s="56"/>
      <c r="R59" s="56"/>
      <c r="S59" s="56"/>
      <c r="T59" s="55"/>
      <c r="U59" s="57" t="s">
        <v>183</v>
      </c>
      <c r="V59" s="58" t="s">
        <v>179</v>
      </c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</row>
    <row r="60" spans="1:50" ht="12.75" customHeight="1">
      <c r="A60" s="44">
        <v>28</v>
      </c>
      <c r="B60" s="52">
        <v>32343</v>
      </c>
      <c r="C60" s="53" t="s">
        <v>35</v>
      </c>
      <c r="D60" s="67" t="s">
        <v>164</v>
      </c>
      <c r="E60" s="55">
        <v>5000</v>
      </c>
      <c r="F60" s="56">
        <v>5100</v>
      </c>
      <c r="G60" s="56">
        <v>5300</v>
      </c>
      <c r="H60" s="56">
        <v>3000</v>
      </c>
      <c r="I60" s="56">
        <v>3000</v>
      </c>
      <c r="J60" s="55">
        <v>5000</v>
      </c>
      <c r="K60" s="58"/>
      <c r="L60" s="66" t="s">
        <v>18</v>
      </c>
      <c r="M60" s="63">
        <v>1600</v>
      </c>
      <c r="N60" s="57">
        <v>400</v>
      </c>
      <c r="O60" s="55">
        <v>2000</v>
      </c>
      <c r="P60" s="56">
        <v>5100</v>
      </c>
      <c r="Q60" s="56">
        <v>5300</v>
      </c>
      <c r="R60" s="56">
        <v>3000</v>
      </c>
      <c r="S60" s="56">
        <v>3000</v>
      </c>
      <c r="T60" s="55"/>
      <c r="U60" s="57" t="s">
        <v>183</v>
      </c>
      <c r="V60" s="58" t="s">
        <v>179</v>
      </c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</row>
    <row r="61" spans="1:50" ht="12.75" customHeight="1">
      <c r="A61" s="44"/>
      <c r="B61" s="52">
        <v>32345</v>
      </c>
      <c r="C61" s="53" t="s">
        <v>165</v>
      </c>
      <c r="D61" s="67" t="s">
        <v>166</v>
      </c>
      <c r="E61" s="55"/>
      <c r="F61" s="56"/>
      <c r="G61" s="56"/>
      <c r="H61" s="56"/>
      <c r="I61" s="56"/>
      <c r="J61" s="55"/>
      <c r="K61" s="58"/>
      <c r="L61" s="66"/>
      <c r="M61" s="63">
        <f t="shared" si="7"/>
        <v>1600</v>
      </c>
      <c r="N61" s="57">
        <f t="shared" si="5"/>
        <v>400</v>
      </c>
      <c r="O61" s="55">
        <v>2000</v>
      </c>
      <c r="P61" s="56"/>
      <c r="Q61" s="56"/>
      <c r="R61" s="56"/>
      <c r="S61" s="56"/>
      <c r="T61" s="63"/>
      <c r="U61" s="57" t="s">
        <v>183</v>
      </c>
      <c r="V61" s="58" t="s">
        <v>179</v>
      </c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</row>
    <row r="62" spans="1:50" s="135" customFormat="1" ht="21" customHeight="1">
      <c r="A62" s="44">
        <v>29</v>
      </c>
      <c r="B62" s="52">
        <v>32349</v>
      </c>
      <c r="C62" s="53" t="s">
        <v>167</v>
      </c>
      <c r="D62" s="67" t="s">
        <v>168</v>
      </c>
      <c r="E62" s="55">
        <v>3000</v>
      </c>
      <c r="F62" s="56">
        <v>3100</v>
      </c>
      <c r="G62" s="56">
        <v>3200</v>
      </c>
      <c r="H62" s="56">
        <v>2000</v>
      </c>
      <c r="I62" s="56">
        <v>2000</v>
      </c>
      <c r="J62" s="55">
        <v>3000</v>
      </c>
      <c r="K62" s="58"/>
      <c r="L62" s="66" t="s">
        <v>18</v>
      </c>
      <c r="M62" s="63">
        <f t="shared" si="7"/>
        <v>4000</v>
      </c>
      <c r="N62" s="57">
        <f t="shared" si="5"/>
        <v>1000</v>
      </c>
      <c r="O62" s="55">
        <v>5000</v>
      </c>
      <c r="P62" s="56">
        <v>3100</v>
      </c>
      <c r="Q62" s="56">
        <v>3200</v>
      </c>
      <c r="R62" s="56">
        <v>2000</v>
      </c>
      <c r="S62" s="56">
        <v>2000</v>
      </c>
      <c r="T62" s="55"/>
      <c r="U62" s="57"/>
      <c r="V62" s="58" t="s">
        <v>179</v>
      </c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</row>
    <row r="63" spans="1:50" ht="12.75" customHeight="1">
      <c r="A63" s="52">
        <v>30</v>
      </c>
      <c r="B63" s="52">
        <v>32361</v>
      </c>
      <c r="C63" s="53" t="s">
        <v>36</v>
      </c>
      <c r="D63" s="67" t="s">
        <v>169</v>
      </c>
      <c r="E63" s="55">
        <v>2000</v>
      </c>
      <c r="F63" s="56">
        <v>2050</v>
      </c>
      <c r="G63" s="56">
        <v>2100</v>
      </c>
      <c r="H63" s="56">
        <v>2000</v>
      </c>
      <c r="I63" s="56">
        <v>2000</v>
      </c>
      <c r="J63" s="55">
        <v>2000</v>
      </c>
      <c r="K63" s="58"/>
      <c r="L63" s="66" t="s">
        <v>18</v>
      </c>
      <c r="M63" s="63">
        <v>24000</v>
      </c>
      <c r="N63" s="57">
        <v>6000</v>
      </c>
      <c r="O63" s="55">
        <v>30000</v>
      </c>
      <c r="P63" s="56">
        <v>2050</v>
      </c>
      <c r="Q63" s="56">
        <v>2100</v>
      </c>
      <c r="R63" s="56">
        <v>2000</v>
      </c>
      <c r="S63" s="56">
        <v>2000</v>
      </c>
      <c r="T63" s="55"/>
      <c r="U63" s="57" t="s">
        <v>183</v>
      </c>
      <c r="V63" s="58" t="s">
        <v>179</v>
      </c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</row>
    <row r="64" spans="1:50" ht="12.75" customHeight="1">
      <c r="A64" s="52">
        <v>31</v>
      </c>
      <c r="B64" s="52">
        <v>32363</v>
      </c>
      <c r="C64" s="53" t="s">
        <v>113</v>
      </c>
      <c r="D64" s="67" t="s">
        <v>170</v>
      </c>
      <c r="E64" s="55"/>
      <c r="F64" s="56"/>
      <c r="G64" s="56"/>
      <c r="H64" s="56"/>
      <c r="I64" s="56"/>
      <c r="J64" s="55"/>
      <c r="K64" s="58"/>
      <c r="L64" s="66"/>
      <c r="M64" s="63">
        <f t="shared" si="7"/>
        <v>4000</v>
      </c>
      <c r="N64" s="57">
        <f t="shared" si="5"/>
        <v>1000</v>
      </c>
      <c r="O64" s="55">
        <v>5000</v>
      </c>
      <c r="P64" s="56"/>
      <c r="Q64" s="56"/>
      <c r="R64" s="56"/>
      <c r="S64" s="56"/>
      <c r="T64" s="55"/>
      <c r="U64" s="57" t="s">
        <v>183</v>
      </c>
      <c r="V64" s="58" t="s">
        <v>179</v>
      </c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</row>
    <row r="65" spans="1:50" ht="12.75" customHeight="1">
      <c r="A65" s="52"/>
      <c r="B65" s="52">
        <v>32372</v>
      </c>
      <c r="C65" s="53" t="s">
        <v>171</v>
      </c>
      <c r="D65" s="67" t="s">
        <v>172</v>
      </c>
      <c r="E65" s="55"/>
      <c r="F65" s="56"/>
      <c r="G65" s="56"/>
      <c r="H65" s="56"/>
      <c r="I65" s="56"/>
      <c r="J65" s="55"/>
      <c r="K65" s="58"/>
      <c r="L65" s="66"/>
      <c r="M65" s="63"/>
      <c r="N65" s="57"/>
      <c r="O65" s="55"/>
      <c r="P65" s="56"/>
      <c r="Q65" s="56"/>
      <c r="R65" s="56"/>
      <c r="S65" s="56"/>
      <c r="T65" s="55"/>
      <c r="U65" s="57"/>
      <c r="V65" s="66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</row>
    <row r="66" spans="1:50" ht="12.75" customHeight="1">
      <c r="A66" s="52">
        <v>32</v>
      </c>
      <c r="B66" s="52">
        <v>32373</v>
      </c>
      <c r="C66" s="53" t="s">
        <v>114</v>
      </c>
      <c r="D66" s="54" t="s">
        <v>181</v>
      </c>
      <c r="E66" s="55"/>
      <c r="F66" s="56"/>
      <c r="G66" s="56"/>
      <c r="H66" s="56"/>
      <c r="I66" s="56"/>
      <c r="J66" s="55"/>
      <c r="K66" s="58"/>
      <c r="L66" s="66"/>
      <c r="M66" s="63">
        <v>1000</v>
      </c>
      <c r="N66" s="57">
        <v>2500</v>
      </c>
      <c r="O66" s="55">
        <v>12500</v>
      </c>
      <c r="P66" s="56"/>
      <c r="Q66" s="56"/>
      <c r="R66" s="56"/>
      <c r="S66" s="56"/>
      <c r="T66" s="55"/>
      <c r="U66" s="57"/>
      <c r="V66" s="58" t="s">
        <v>179</v>
      </c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</row>
    <row r="67" spans="1:50" ht="12.75" customHeight="1">
      <c r="A67" s="52"/>
      <c r="B67" s="52">
        <v>32379</v>
      </c>
      <c r="C67" s="53" t="s">
        <v>128</v>
      </c>
      <c r="D67" s="54"/>
      <c r="E67" s="55"/>
      <c r="F67" s="56"/>
      <c r="G67" s="56"/>
      <c r="H67" s="56"/>
      <c r="I67" s="56"/>
      <c r="J67" s="55"/>
      <c r="K67" s="58"/>
      <c r="L67" s="66"/>
      <c r="M67" s="63">
        <f>SUM(O67-N67)</f>
        <v>0</v>
      </c>
      <c r="N67" s="57">
        <f>O67*20/100</f>
        <v>0</v>
      </c>
      <c r="O67" s="55"/>
      <c r="P67" s="56"/>
      <c r="Q67" s="56"/>
      <c r="R67" s="56"/>
      <c r="S67" s="56"/>
      <c r="T67" s="55"/>
      <c r="U67" s="57">
        <f>SUM(O67-T67)</f>
        <v>0</v>
      </c>
      <c r="V67" s="58" t="s">
        <v>179</v>
      </c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</row>
    <row r="68" spans="1:50" ht="12.75" customHeight="1">
      <c r="A68" s="52">
        <v>33</v>
      </c>
      <c r="B68" s="52">
        <v>32389</v>
      </c>
      <c r="C68" s="53" t="s">
        <v>115</v>
      </c>
      <c r="D68" s="67" t="s">
        <v>173</v>
      </c>
      <c r="E68" s="55">
        <v>9000</v>
      </c>
      <c r="F68" s="56">
        <v>9200</v>
      </c>
      <c r="G68" s="56">
        <v>9400</v>
      </c>
      <c r="H68" s="56">
        <v>5000</v>
      </c>
      <c r="I68" s="56">
        <v>6000</v>
      </c>
      <c r="J68" s="55">
        <v>9000</v>
      </c>
      <c r="K68" s="58"/>
      <c r="L68" s="66" t="s">
        <v>18</v>
      </c>
      <c r="M68" s="63">
        <f t="shared" si="7"/>
        <v>6400</v>
      </c>
      <c r="N68" s="57">
        <f t="shared" si="5"/>
        <v>1600</v>
      </c>
      <c r="O68" s="55">
        <v>8000</v>
      </c>
      <c r="P68" s="56">
        <v>9200</v>
      </c>
      <c r="Q68" s="56">
        <v>9400</v>
      </c>
      <c r="R68" s="56">
        <v>5000</v>
      </c>
      <c r="S68" s="56">
        <v>6000</v>
      </c>
      <c r="T68" s="55"/>
      <c r="U68" s="57" t="s">
        <v>183</v>
      </c>
      <c r="V68" s="58" t="s">
        <v>179</v>
      </c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</row>
    <row r="69" spans="1:50" ht="12.75" customHeight="1">
      <c r="A69" s="44">
        <v>34</v>
      </c>
      <c r="B69" s="52">
        <v>32391</v>
      </c>
      <c r="C69" s="53" t="s">
        <v>106</v>
      </c>
      <c r="D69" s="67" t="s">
        <v>192</v>
      </c>
      <c r="E69" s="55"/>
      <c r="F69" s="56"/>
      <c r="G69" s="56"/>
      <c r="H69" s="56"/>
      <c r="I69" s="56"/>
      <c r="J69" s="55"/>
      <c r="K69" s="58"/>
      <c r="L69" s="66"/>
      <c r="M69" s="63">
        <v>8000</v>
      </c>
      <c r="N69" s="57">
        <v>2000</v>
      </c>
      <c r="O69" s="55">
        <v>10000</v>
      </c>
      <c r="P69" s="56"/>
      <c r="Q69" s="56"/>
      <c r="R69" s="56"/>
      <c r="S69" s="56"/>
      <c r="T69" s="55"/>
      <c r="U69" s="57" t="s">
        <v>183</v>
      </c>
      <c r="V69" s="58" t="s">
        <v>179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</row>
    <row r="70" spans="1:50" ht="12.75" customHeight="1">
      <c r="A70" s="44">
        <v>35</v>
      </c>
      <c r="B70" s="133">
        <v>32396</v>
      </c>
      <c r="C70" s="128" t="s">
        <v>116</v>
      </c>
      <c r="D70" s="133" t="s">
        <v>193</v>
      </c>
      <c r="E70" s="125">
        <v>2500</v>
      </c>
      <c r="F70" s="126">
        <v>2600</v>
      </c>
      <c r="G70" s="126">
        <v>2600</v>
      </c>
      <c r="H70" s="126">
        <v>2000</v>
      </c>
      <c r="I70" s="126">
        <v>2000</v>
      </c>
      <c r="J70" s="125">
        <v>2500</v>
      </c>
      <c r="K70" s="127"/>
      <c r="L70" s="128" t="s">
        <v>18</v>
      </c>
      <c r="M70" s="129">
        <f t="shared" si="7"/>
        <v>3200</v>
      </c>
      <c r="N70" s="57">
        <f t="shared" si="5"/>
        <v>800</v>
      </c>
      <c r="O70" s="55">
        <v>4000</v>
      </c>
      <c r="P70" s="56">
        <v>2600</v>
      </c>
      <c r="Q70" s="56">
        <v>2600</v>
      </c>
      <c r="R70" s="56">
        <v>2000</v>
      </c>
      <c r="S70" s="56">
        <v>2000</v>
      </c>
      <c r="T70" s="55"/>
      <c r="U70" s="57" t="s">
        <v>184</v>
      </c>
      <c r="V70" s="58" t="s">
        <v>180</v>
      </c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</row>
    <row r="71" spans="1:50" ht="12.75" customHeight="1">
      <c r="A71" s="52">
        <v>36</v>
      </c>
      <c r="B71" s="52">
        <v>32922</v>
      </c>
      <c r="C71" s="53" t="s">
        <v>37</v>
      </c>
      <c r="D71" s="67" t="s">
        <v>194</v>
      </c>
      <c r="E71" s="55">
        <v>38000</v>
      </c>
      <c r="F71" s="56">
        <v>38700</v>
      </c>
      <c r="G71" s="56">
        <v>39700</v>
      </c>
      <c r="H71" s="56">
        <v>22000</v>
      </c>
      <c r="I71" s="56">
        <v>23000</v>
      </c>
      <c r="J71" s="55">
        <v>38000</v>
      </c>
      <c r="K71" s="58"/>
      <c r="L71" s="66" t="s">
        <v>18</v>
      </c>
      <c r="M71" s="63">
        <f t="shared" si="7"/>
        <v>6400</v>
      </c>
      <c r="N71" s="57">
        <f t="shared" si="5"/>
        <v>1600</v>
      </c>
      <c r="O71" s="55">
        <v>8000</v>
      </c>
      <c r="P71" s="56">
        <v>38700</v>
      </c>
      <c r="Q71" s="56">
        <v>39700</v>
      </c>
      <c r="R71" s="56">
        <v>22000</v>
      </c>
      <c r="S71" s="56">
        <v>23000</v>
      </c>
      <c r="T71" s="55"/>
      <c r="U71" s="57" t="s">
        <v>183</v>
      </c>
      <c r="V71" s="58" t="s">
        <v>179</v>
      </c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</row>
    <row r="72" spans="1:50" ht="12.75" customHeight="1">
      <c r="A72" s="52">
        <v>37</v>
      </c>
      <c r="B72" s="52">
        <v>32923</v>
      </c>
      <c r="C72" s="53" t="s">
        <v>105</v>
      </c>
      <c r="D72" s="67" t="s">
        <v>174</v>
      </c>
      <c r="E72" s="55"/>
      <c r="F72" s="56"/>
      <c r="G72" s="56"/>
      <c r="H72" s="56"/>
      <c r="I72" s="56"/>
      <c r="J72" s="55"/>
      <c r="K72" s="58"/>
      <c r="L72" s="66"/>
      <c r="M72" s="63">
        <f t="shared" si="7"/>
        <v>800</v>
      </c>
      <c r="N72" s="57">
        <f t="shared" si="5"/>
        <v>200</v>
      </c>
      <c r="O72" s="55">
        <v>1000</v>
      </c>
      <c r="P72" s="56"/>
      <c r="Q72" s="56"/>
      <c r="R72" s="56"/>
      <c r="S72" s="56"/>
      <c r="T72" s="55"/>
      <c r="U72" s="57"/>
      <c r="V72" s="58" t="s">
        <v>179</v>
      </c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</row>
    <row r="73" spans="1:50" ht="12.75" customHeight="1">
      <c r="A73" s="44">
        <v>38</v>
      </c>
      <c r="B73" s="52">
        <v>32931</v>
      </c>
      <c r="C73" s="53" t="s">
        <v>38</v>
      </c>
      <c r="D73" s="67" t="s">
        <v>187</v>
      </c>
      <c r="E73" s="55">
        <v>18000</v>
      </c>
      <c r="F73" s="56">
        <v>18400</v>
      </c>
      <c r="G73" s="56">
        <v>18800</v>
      </c>
      <c r="H73" s="56">
        <v>11000</v>
      </c>
      <c r="I73" s="56">
        <v>11000</v>
      </c>
      <c r="J73" s="55">
        <v>18000</v>
      </c>
      <c r="K73" s="58"/>
      <c r="L73" s="66" t="s">
        <v>18</v>
      </c>
      <c r="M73" s="63">
        <f t="shared" si="7"/>
        <v>800</v>
      </c>
      <c r="N73" s="57">
        <f t="shared" si="5"/>
        <v>200</v>
      </c>
      <c r="O73" s="55">
        <v>1000</v>
      </c>
      <c r="P73" s="56">
        <v>18400</v>
      </c>
      <c r="Q73" s="56">
        <v>18800</v>
      </c>
      <c r="R73" s="56">
        <v>11000</v>
      </c>
      <c r="S73" s="56">
        <v>11000</v>
      </c>
      <c r="T73" s="55"/>
      <c r="U73" s="57" t="s">
        <v>183</v>
      </c>
      <c r="V73" s="58" t="s">
        <v>179</v>
      </c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</row>
    <row r="74" spans="1:50" ht="12.75" customHeight="1">
      <c r="A74" s="44">
        <v>39</v>
      </c>
      <c r="B74" s="52">
        <v>32941</v>
      </c>
      <c r="C74" s="53" t="s">
        <v>107</v>
      </c>
      <c r="D74" s="52" t="s">
        <v>188</v>
      </c>
      <c r="E74" s="55"/>
      <c r="F74" s="56"/>
      <c r="G74" s="56"/>
      <c r="H74" s="56"/>
      <c r="I74" s="56"/>
      <c r="J74" s="55"/>
      <c r="K74" s="58"/>
      <c r="L74" s="66"/>
      <c r="M74" s="63">
        <f t="shared" si="7"/>
        <v>800</v>
      </c>
      <c r="N74" s="57">
        <f t="shared" si="5"/>
        <v>200</v>
      </c>
      <c r="O74" s="55">
        <v>1000</v>
      </c>
      <c r="P74" s="56"/>
      <c r="Q74" s="56"/>
      <c r="R74" s="56"/>
      <c r="S74" s="56"/>
      <c r="T74" s="55"/>
      <c r="U74" s="57" t="s">
        <v>183</v>
      </c>
      <c r="V74" s="58" t="s">
        <v>179</v>
      </c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</row>
    <row r="75" spans="1:50" ht="12.75" customHeight="1">
      <c r="A75" s="52">
        <v>40</v>
      </c>
      <c r="B75" s="52">
        <v>32999</v>
      </c>
      <c r="C75" s="53" t="s">
        <v>39</v>
      </c>
      <c r="D75" s="54" t="s">
        <v>181</v>
      </c>
      <c r="E75" s="55">
        <v>1500</v>
      </c>
      <c r="F75" s="56">
        <v>1550</v>
      </c>
      <c r="G75" s="56">
        <v>1600</v>
      </c>
      <c r="H75" s="56">
        <v>1000</v>
      </c>
      <c r="I75" s="56">
        <v>1000</v>
      </c>
      <c r="J75" s="55">
        <v>1500</v>
      </c>
      <c r="K75" s="58"/>
      <c r="L75" s="66" t="s">
        <v>18</v>
      </c>
      <c r="M75" s="63">
        <f t="shared" si="7"/>
        <v>35200</v>
      </c>
      <c r="N75" s="57">
        <f t="shared" si="5"/>
        <v>8800</v>
      </c>
      <c r="O75" s="55">
        <v>44000</v>
      </c>
      <c r="P75" s="56">
        <v>1550</v>
      </c>
      <c r="Q75" s="56">
        <v>1600</v>
      </c>
      <c r="R75" s="56">
        <v>1000</v>
      </c>
      <c r="S75" s="56">
        <v>1000</v>
      </c>
      <c r="T75" s="55"/>
      <c r="U75" s="57" t="s">
        <v>183</v>
      </c>
      <c r="V75" s="58" t="s">
        <v>179</v>
      </c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</row>
    <row r="76" spans="1:50" ht="12.75" customHeight="1">
      <c r="A76" s="52"/>
      <c r="B76" s="52">
        <v>34311</v>
      </c>
      <c r="C76" s="53" t="s">
        <v>129</v>
      </c>
      <c r="D76" s="67" t="s">
        <v>175</v>
      </c>
      <c r="E76" s="55"/>
      <c r="F76" s="56"/>
      <c r="G76" s="56"/>
      <c r="H76" s="56"/>
      <c r="I76" s="56"/>
      <c r="J76" s="55"/>
      <c r="K76" s="58"/>
      <c r="L76" s="66"/>
      <c r="M76" s="63">
        <f t="shared" si="7"/>
        <v>2400</v>
      </c>
      <c r="N76" s="57">
        <f t="shared" si="5"/>
        <v>600</v>
      </c>
      <c r="O76" s="55">
        <v>3000</v>
      </c>
      <c r="P76" s="56"/>
      <c r="Q76" s="56"/>
      <c r="R76" s="56"/>
      <c r="S76" s="56"/>
      <c r="T76" s="55"/>
      <c r="U76" s="57" t="s">
        <v>183</v>
      </c>
      <c r="V76" s="58" t="s">
        <v>179</v>
      </c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</row>
    <row r="77" spans="1:50" ht="12.75" customHeight="1">
      <c r="A77" s="52">
        <v>41</v>
      </c>
      <c r="B77" s="52">
        <v>34312</v>
      </c>
      <c r="C77" s="53" t="s">
        <v>40</v>
      </c>
      <c r="D77" s="67" t="s">
        <v>176</v>
      </c>
      <c r="E77" s="55">
        <v>19000</v>
      </c>
      <c r="F77" s="56">
        <v>19400</v>
      </c>
      <c r="G77" s="56">
        <v>19900</v>
      </c>
      <c r="H77" s="56">
        <v>12000</v>
      </c>
      <c r="I77" s="56">
        <v>12000</v>
      </c>
      <c r="J77" s="55">
        <v>19000</v>
      </c>
      <c r="K77" s="58"/>
      <c r="L77" s="66" t="s">
        <v>18</v>
      </c>
      <c r="M77" s="63">
        <f t="shared" si="7"/>
        <v>0</v>
      </c>
      <c r="N77" s="57">
        <f t="shared" si="5"/>
        <v>0</v>
      </c>
      <c r="O77" s="55"/>
      <c r="P77" s="56">
        <v>19400</v>
      </c>
      <c r="Q77" s="56">
        <v>19900</v>
      </c>
      <c r="R77" s="56">
        <v>12000</v>
      </c>
      <c r="S77" s="56">
        <v>12000</v>
      </c>
      <c r="T77" s="55"/>
      <c r="U77" s="57"/>
      <c r="V77" s="58" t="s">
        <v>179</v>
      </c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</row>
    <row r="78" spans="1:50" ht="23.25" customHeight="1">
      <c r="A78" s="52"/>
      <c r="B78" s="52"/>
      <c r="C78" s="53"/>
      <c r="D78" s="67"/>
      <c r="E78" s="55"/>
      <c r="F78" s="56"/>
      <c r="G78" s="56"/>
      <c r="H78" s="56"/>
      <c r="I78" s="56"/>
      <c r="J78" s="55"/>
      <c r="K78" s="58"/>
      <c r="L78" s="66"/>
      <c r="M78" s="63">
        <f t="shared" si="7"/>
        <v>252000</v>
      </c>
      <c r="N78" s="202">
        <f>SUM(N49:N77)</f>
        <v>63000</v>
      </c>
      <c r="O78" s="203">
        <f>SUM(O49:O77)</f>
        <v>315000</v>
      </c>
      <c r="P78" s="56"/>
      <c r="Q78" s="56"/>
      <c r="R78" s="56"/>
      <c r="S78" s="56"/>
      <c r="T78" s="55"/>
      <c r="U78" s="57"/>
      <c r="V78" s="58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</row>
    <row r="79" spans="1:50" ht="12.75" customHeight="1">
      <c r="A79" s="44">
        <v>42</v>
      </c>
      <c r="B79" s="65"/>
      <c r="C79" s="190" t="s">
        <v>102</v>
      </c>
      <c r="D79" s="191"/>
      <c r="E79" s="177"/>
      <c r="F79" s="178"/>
      <c r="G79" s="178"/>
      <c r="H79" s="178"/>
      <c r="I79" s="178"/>
      <c r="J79" s="177"/>
      <c r="K79" s="171"/>
      <c r="L79" s="170"/>
      <c r="M79" s="172">
        <f>SUM(O79-N79)</f>
        <v>88000</v>
      </c>
      <c r="N79" s="172">
        <f>SUM(N80:N82)</f>
        <v>22000</v>
      </c>
      <c r="O79" s="173">
        <f>SUM(O80:O82)</f>
        <v>110000</v>
      </c>
      <c r="P79" s="173">
        <f aca="true" t="shared" si="8" ref="P79:U79">SUM(P80:P82)</f>
        <v>0</v>
      </c>
      <c r="Q79" s="173">
        <f t="shared" si="8"/>
        <v>0</v>
      </c>
      <c r="R79" s="173">
        <f t="shared" si="8"/>
        <v>0</v>
      </c>
      <c r="S79" s="173">
        <f t="shared" si="8"/>
        <v>0</v>
      </c>
      <c r="T79" s="173">
        <f t="shared" si="8"/>
        <v>0</v>
      </c>
      <c r="U79" s="173">
        <f t="shared" si="8"/>
        <v>0</v>
      </c>
      <c r="V79" s="170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</row>
    <row r="80" spans="1:50" ht="12.75" customHeight="1">
      <c r="A80" s="44">
        <v>43</v>
      </c>
      <c r="B80" s="52">
        <v>42211</v>
      </c>
      <c r="C80" s="53" t="s">
        <v>104</v>
      </c>
      <c r="D80" s="67" t="s">
        <v>177</v>
      </c>
      <c r="E80" s="61"/>
      <c r="F80" s="62"/>
      <c r="G80" s="62"/>
      <c r="H80" s="62"/>
      <c r="I80" s="62"/>
      <c r="J80" s="61"/>
      <c r="K80" s="64"/>
      <c r="L80" s="51"/>
      <c r="M80" s="63">
        <f>SUM(O80-N80)</f>
        <v>2400</v>
      </c>
      <c r="N80" s="57">
        <f t="shared" si="5"/>
        <v>600</v>
      </c>
      <c r="O80" s="159">
        <v>3000</v>
      </c>
      <c r="P80" s="156"/>
      <c r="Q80" s="156"/>
      <c r="R80" s="156"/>
      <c r="S80" s="156"/>
      <c r="T80" s="159"/>
      <c r="U80" s="57" t="s">
        <v>183</v>
      </c>
      <c r="V80" s="58" t="s">
        <v>179</v>
      </c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</row>
    <row r="81" spans="1:50" ht="12.75" customHeight="1">
      <c r="A81" s="52">
        <v>44</v>
      </c>
      <c r="B81" s="52">
        <v>42273</v>
      </c>
      <c r="C81" s="53" t="s">
        <v>108</v>
      </c>
      <c r="D81" s="52" t="s">
        <v>195</v>
      </c>
      <c r="E81" s="55"/>
      <c r="F81" s="56"/>
      <c r="G81" s="56"/>
      <c r="H81" s="56"/>
      <c r="I81" s="56"/>
      <c r="J81" s="58"/>
      <c r="K81" s="58"/>
      <c r="L81" s="58"/>
      <c r="M81" s="63">
        <f>SUM(O81-N81)</f>
        <v>82400</v>
      </c>
      <c r="N81" s="57">
        <f>O81*20/100</f>
        <v>20600</v>
      </c>
      <c r="O81" s="55">
        <v>103000</v>
      </c>
      <c r="P81" s="56"/>
      <c r="Q81" s="56"/>
      <c r="R81" s="56"/>
      <c r="S81" s="56"/>
      <c r="T81" s="57"/>
      <c r="U81" s="57" t="s">
        <v>183</v>
      </c>
      <c r="V81" s="58" t="s">
        <v>179</v>
      </c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</row>
    <row r="82" spans="1:50" ht="12.75" customHeight="1">
      <c r="A82" s="52">
        <v>45</v>
      </c>
      <c r="B82" s="52">
        <v>42411</v>
      </c>
      <c r="C82" s="53" t="s">
        <v>109</v>
      </c>
      <c r="D82" s="52" t="s">
        <v>178</v>
      </c>
      <c r="E82" s="55"/>
      <c r="F82" s="56"/>
      <c r="G82" s="56"/>
      <c r="H82" s="56"/>
      <c r="I82" s="56"/>
      <c r="J82" s="58"/>
      <c r="K82" s="58"/>
      <c r="L82" s="58"/>
      <c r="M82" s="63">
        <f>SUM(O82-N82)</f>
        <v>3200</v>
      </c>
      <c r="N82" s="57">
        <f t="shared" si="5"/>
        <v>800</v>
      </c>
      <c r="O82" s="55">
        <v>4000</v>
      </c>
      <c r="P82" s="56"/>
      <c r="Q82" s="56"/>
      <c r="R82" s="56"/>
      <c r="S82" s="56"/>
      <c r="T82" s="57"/>
      <c r="U82" s="57" t="s">
        <v>183</v>
      </c>
      <c r="V82" s="58" t="s">
        <v>179</v>
      </c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</row>
    <row r="83" spans="1:50" ht="12.75" customHeight="1">
      <c r="A83" s="52"/>
      <c r="B83" s="52"/>
      <c r="C83" s="53"/>
      <c r="D83" s="52"/>
      <c r="E83" s="55"/>
      <c r="F83" s="56"/>
      <c r="G83" s="56"/>
      <c r="H83" s="56"/>
      <c r="I83" s="56"/>
      <c r="J83" s="58"/>
      <c r="K83" s="58"/>
      <c r="L83" s="58"/>
      <c r="M83" s="63"/>
      <c r="N83" s="202">
        <f>SUM(N80:N82)</f>
        <v>22000</v>
      </c>
      <c r="O83" s="203">
        <f>SUM(O80:O82)</f>
        <v>110000</v>
      </c>
      <c r="P83" s="56"/>
      <c r="Q83" s="56"/>
      <c r="R83" s="56"/>
      <c r="S83" s="56"/>
      <c r="T83" s="57"/>
      <c r="U83" s="57"/>
      <c r="V83" s="58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</row>
    <row r="84" spans="1:50" ht="22.5" customHeight="1">
      <c r="A84" s="44">
        <v>46</v>
      </c>
      <c r="B84" s="46"/>
      <c r="C84" s="179" t="s">
        <v>197</v>
      </c>
      <c r="D84" s="180"/>
      <c r="E84" s="181" t="e">
        <f>SUM(#REF!+#REF!)</f>
        <v>#REF!</v>
      </c>
      <c r="F84" s="181" t="e">
        <f>SUM(#REF!+#REF!)</f>
        <v>#REF!</v>
      </c>
      <c r="G84" s="181" t="e">
        <f>SUM(#REF!+#REF!)</f>
        <v>#REF!</v>
      </c>
      <c r="H84" s="181" t="e">
        <f>SUM(#REF!+#REF!)</f>
        <v>#REF!</v>
      </c>
      <c r="I84" s="181" t="e">
        <f>SUM(#REF!+#REF!)</f>
        <v>#REF!</v>
      </c>
      <c r="J84" s="181" t="e">
        <f>SUM(#REF!+#REF!)</f>
        <v>#REF!</v>
      </c>
      <c r="K84" s="181" t="e">
        <f>SUM(#REF!+#REF!)</f>
        <v>#REF!</v>
      </c>
      <c r="L84" s="182"/>
      <c r="M84" s="204">
        <f>SUM(M16+M20+M48+M79)</f>
        <v>545770</v>
      </c>
      <c r="N84" s="183">
        <f>SUM(N16+N20+N48+N79)</f>
        <v>136375</v>
      </c>
      <c r="O84" s="181">
        <f>SUM(O16+O20+O48+O79)</f>
        <v>682145</v>
      </c>
      <c r="P84" s="181">
        <f>SUM(P16+P20+P48+P79)</f>
        <v>942684</v>
      </c>
      <c r="Q84" s="181">
        <f>SUM(Q16+Q20+Q48+Q79)</f>
        <v>970988.9180000001</v>
      </c>
      <c r="R84" s="181">
        <f>SUM(R16+R20+R48+R79)</f>
        <v>546173.4615384615</v>
      </c>
      <c r="S84" s="181">
        <f>SUM(S16+S20+S48+S79)</f>
        <v>565205.145</v>
      </c>
      <c r="T84" s="181">
        <f>SUM(T16+T20+T48+T79)</f>
        <v>0</v>
      </c>
      <c r="U84" s="181">
        <f>SUM(U16+U20+U48+U79)</f>
        <v>0</v>
      </c>
      <c r="V84" s="182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</row>
    <row r="85" spans="1:50" ht="12.75" customHeight="1">
      <c r="A85" s="13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</row>
    <row r="86" spans="1:50" ht="12.75" customHeight="1">
      <c r="A86"/>
      <c r="B86"/>
      <c r="C86"/>
      <c r="D86"/>
      <c r="E86"/>
      <c r="F86"/>
      <c r="G86"/>
      <c r="H86"/>
      <c r="I86"/>
      <c r="J86"/>
      <c r="K86"/>
      <c r="O86" s="8"/>
      <c r="P86" s="8"/>
      <c r="Q86" s="8"/>
      <c r="R86" s="8"/>
      <c r="S86" s="8"/>
      <c r="U86" s="157"/>
      <c r="V86" s="157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7" spans="1:22" ht="12.75" customHeight="1">
      <c r="A87"/>
      <c r="B87"/>
      <c r="C87"/>
      <c r="D87"/>
      <c r="E87"/>
      <c r="F87"/>
      <c r="G87"/>
      <c r="H87"/>
      <c r="I87"/>
      <c r="J87" t="s">
        <v>41</v>
      </c>
      <c r="K87"/>
      <c r="M87" s="158"/>
      <c r="O87" s="8"/>
      <c r="U87" s="157" t="s">
        <v>122</v>
      </c>
      <c r="V87" s="141"/>
    </row>
    <row r="88" spans="1:22" ht="12.75" customHeight="1">
      <c r="A88"/>
      <c r="B88"/>
      <c r="C88"/>
      <c r="D88"/>
      <c r="E88"/>
      <c r="F88"/>
      <c r="G88"/>
      <c r="H88"/>
      <c r="I88"/>
      <c r="J88" t="s">
        <v>42</v>
      </c>
      <c r="K88"/>
      <c r="U88" s="157"/>
      <c r="V88" s="142"/>
    </row>
    <row r="89" spans="1:21" ht="12.75" customHeight="1">
      <c r="A89"/>
      <c r="B89" t="s">
        <v>199</v>
      </c>
      <c r="C89"/>
      <c r="D89"/>
      <c r="E89"/>
      <c r="F89"/>
      <c r="G89"/>
      <c r="H89"/>
      <c r="I89"/>
      <c r="J89"/>
      <c r="K89"/>
      <c r="O89" s="8"/>
      <c r="U89" s="8" t="s">
        <v>123</v>
      </c>
    </row>
    <row r="90" spans="1:22" ht="12.75" customHeight="1">
      <c r="A90"/>
      <c r="B90"/>
      <c r="C90"/>
      <c r="D90"/>
      <c r="E90"/>
      <c r="F90"/>
      <c r="G90"/>
      <c r="H90"/>
      <c r="I90"/>
      <c r="J90"/>
      <c r="K90"/>
      <c r="U90" s="38"/>
      <c r="V90" s="39"/>
    </row>
    <row r="91" ht="12.75" customHeight="1">
      <c r="N91" s="8"/>
    </row>
    <row r="92" ht="12.75" customHeight="1"/>
    <row r="93" ht="12.75" customHeight="1"/>
    <row r="94" ht="12.75" customHeight="1"/>
    <row r="95" ht="12.75" customHeight="1"/>
    <row r="96" ht="12.75" customHeight="1"/>
    <row r="97" ht="24.75" customHeight="1"/>
    <row r="98" ht="12.75" customHeight="1"/>
    <row r="99" ht="12.75" customHeight="1"/>
    <row r="100" ht="24.75" customHeight="1"/>
    <row r="101" ht="12.75" customHeight="1"/>
    <row r="102" ht="12.75" customHeight="1"/>
    <row r="103" spans="1:22" s="22" customFormat="1" ht="34.5" customHeight="1">
      <c r="A103" s="35"/>
      <c r="B103" s="35"/>
      <c r="C103" s="7"/>
      <c r="D103" s="28"/>
      <c r="E103" s="31"/>
      <c r="F103" s="7"/>
      <c r="G103" s="7"/>
      <c r="H103" s="7"/>
      <c r="I103" s="7"/>
      <c r="J103" s="7"/>
      <c r="K103" s="7"/>
      <c r="L103" s="7"/>
      <c r="N103" s="7"/>
      <c r="O103" s="7"/>
      <c r="P103" s="7"/>
      <c r="Q103" s="7"/>
      <c r="R103" s="7"/>
      <c r="S103" s="7"/>
      <c r="T103" s="8"/>
      <c r="U103" s="8"/>
      <c r="V103" s="7"/>
    </row>
    <row r="105" ht="13.5" hidden="1"/>
    <row r="106" ht="15.75" customHeight="1"/>
  </sheetData>
  <sheetProtection/>
  <printOptions horizontalCentered="1"/>
  <pageMargins left="0.15748031496062992" right="0.9448818897637796" top="1.5748031496062993" bottom="1.8897637795275593" header="1.1023622047244095" footer="1.377952755905511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4"/>
  <sheetViews>
    <sheetView zoomScalePageLayoutView="0" workbookViewId="0" topLeftCell="A1">
      <selection activeCell="D33" sqref="D33"/>
    </sheetView>
  </sheetViews>
  <sheetFormatPr defaultColWidth="3.28125" defaultRowHeight="12.75"/>
  <cols>
    <col min="1" max="1" width="3.7109375" style="35" customWidth="1"/>
    <col min="2" max="2" width="8.28125" style="35" customWidth="1"/>
    <col min="3" max="3" width="26.421875" style="7" customWidth="1"/>
    <col min="4" max="4" width="18.57421875" style="28" customWidth="1"/>
    <col min="5" max="5" width="0" style="31" hidden="1" customWidth="1"/>
    <col min="6" max="12" width="0" style="7" hidden="1" customWidth="1"/>
    <col min="13" max="13" width="11.00390625" style="22" customWidth="1"/>
    <col min="14" max="14" width="9.57421875" style="7" customWidth="1"/>
    <col min="15" max="15" width="15.00390625" style="7" customWidth="1"/>
    <col min="16" max="19" width="0" style="7" hidden="1" customWidth="1"/>
    <col min="20" max="20" width="17.140625" style="8" customWidth="1"/>
    <col min="21" max="21" width="12.421875" style="8" customWidth="1"/>
    <col min="22" max="22" width="13.7109375" style="7" customWidth="1"/>
    <col min="23" max="16384" width="3.28125" style="7" customWidth="1"/>
  </cols>
  <sheetData>
    <row r="1" ht="13.5">
      <c r="D1" s="119"/>
    </row>
    <row r="2" spans="1:4" ht="13.5">
      <c r="A2" s="7"/>
      <c r="B2" s="22"/>
      <c r="C2" s="22"/>
      <c r="D2" s="36"/>
    </row>
    <row r="3" spans="1:4" ht="15.75" customHeight="1">
      <c r="A3" s="7"/>
      <c r="B3" s="22"/>
      <c r="C3" s="22"/>
      <c r="D3" s="36"/>
    </row>
    <row r="4" spans="2:3" ht="15.75" customHeight="1">
      <c r="B4" s="36"/>
      <c r="C4" s="36"/>
    </row>
    <row r="5" spans="2:3" ht="15.75" customHeight="1">
      <c r="B5" s="72"/>
      <c r="C5" s="120"/>
    </row>
    <row r="6" spans="1:21" s="39" customFormat="1" ht="13.5">
      <c r="A6" s="23"/>
      <c r="B6" s="37"/>
      <c r="C6" s="36"/>
      <c r="D6" s="28"/>
      <c r="E6" s="38"/>
      <c r="M6" s="71"/>
      <c r="T6" s="38"/>
      <c r="U6" s="38"/>
    </row>
    <row r="7" spans="1:21" s="39" customFormat="1" ht="13.5">
      <c r="A7" s="37"/>
      <c r="B7" s="37"/>
      <c r="C7" s="36"/>
      <c r="D7" s="28"/>
      <c r="E7" s="38"/>
      <c r="M7" s="71"/>
      <c r="T7" s="38"/>
      <c r="U7" s="38"/>
    </row>
    <row r="8" spans="1:21" s="39" customFormat="1" ht="13.5">
      <c r="A8" s="37"/>
      <c r="B8" s="37"/>
      <c r="C8" s="36"/>
      <c r="D8" s="28"/>
      <c r="E8" s="38"/>
      <c r="M8" s="71"/>
      <c r="T8" s="38"/>
      <c r="U8" s="38"/>
    </row>
    <row r="9" spans="1:21" s="39" customFormat="1" ht="13.5">
      <c r="A9" s="37"/>
      <c r="B9" s="37"/>
      <c r="C9" s="36"/>
      <c r="D9" s="28"/>
      <c r="E9" s="38"/>
      <c r="M9" s="71"/>
      <c r="T9" s="38"/>
      <c r="U9" s="38"/>
    </row>
    <row r="10" spans="1:21" s="39" customFormat="1" ht="25.5">
      <c r="A10" s="37"/>
      <c r="B10" s="37"/>
      <c r="C10" s="40"/>
      <c r="D10" s="28"/>
      <c r="E10" s="38"/>
      <c r="M10" s="71"/>
      <c r="T10" s="38"/>
      <c r="U10" s="38"/>
    </row>
    <row r="11" spans="1:21" s="39" customFormat="1" ht="13.5">
      <c r="A11" s="37"/>
      <c r="B11" s="37"/>
      <c r="C11" s="36"/>
      <c r="D11" s="28"/>
      <c r="E11" s="38"/>
      <c r="M11" s="71"/>
      <c r="T11" s="38"/>
      <c r="U11" s="38"/>
    </row>
    <row r="12" spans="1:21" s="39" customFormat="1" ht="13.5">
      <c r="A12" s="37"/>
      <c r="B12" s="37"/>
      <c r="C12" s="36"/>
      <c r="D12" s="28"/>
      <c r="E12" s="38"/>
      <c r="M12" s="71"/>
      <c r="T12" s="38"/>
      <c r="U12" s="38"/>
    </row>
    <row r="13" spans="2:4" ht="14.25" customHeight="1">
      <c r="B13" s="41"/>
      <c r="C13" s="42"/>
      <c r="D13" s="43"/>
    </row>
    <row r="14" spans="1:22" ht="42" customHeight="1">
      <c r="A14" s="44" t="s">
        <v>3</v>
      </c>
      <c r="B14" s="45"/>
      <c r="C14" s="46"/>
      <c r="D14" s="47"/>
      <c r="E14" s="48"/>
      <c r="F14" s="49"/>
      <c r="G14" s="49"/>
      <c r="H14" s="50"/>
      <c r="I14" s="50"/>
      <c r="J14" s="51"/>
      <c r="K14" s="46"/>
      <c r="L14" s="44"/>
      <c r="M14" s="44"/>
      <c r="N14" s="44"/>
      <c r="O14" s="48"/>
      <c r="P14" s="49"/>
      <c r="Q14" s="49"/>
      <c r="R14" s="50"/>
      <c r="S14" s="50"/>
      <c r="T14" s="122"/>
      <c r="U14" s="123"/>
      <c r="V14" s="44"/>
    </row>
    <row r="15" spans="1:22" ht="24.75" customHeight="1">
      <c r="A15" s="44"/>
      <c r="B15" s="45"/>
      <c r="C15" s="46"/>
      <c r="D15" s="152"/>
      <c r="E15" s="153"/>
      <c r="F15" s="154"/>
      <c r="G15" s="154"/>
      <c r="H15" s="155"/>
      <c r="I15" s="155"/>
      <c r="J15" s="51"/>
      <c r="K15" s="64"/>
      <c r="L15" s="51"/>
      <c r="M15" s="63"/>
      <c r="N15" s="57"/>
      <c r="O15" s="156"/>
      <c r="P15" s="62"/>
      <c r="Q15" s="62"/>
      <c r="R15" s="62"/>
      <c r="S15" s="62"/>
      <c r="T15" s="156"/>
      <c r="U15" s="63"/>
      <c r="V15" s="44"/>
    </row>
    <row r="16" spans="1:22" ht="12.75" customHeight="1">
      <c r="A16" s="52">
        <v>1</v>
      </c>
      <c r="B16" s="52"/>
      <c r="C16" s="53"/>
      <c r="D16" s="54"/>
      <c r="E16" s="55"/>
      <c r="F16" s="56"/>
      <c r="G16" s="56"/>
      <c r="H16" s="56"/>
      <c r="I16" s="56"/>
      <c r="J16" s="55"/>
      <c r="K16" s="57"/>
      <c r="L16" s="58"/>
      <c r="M16" s="63"/>
      <c r="N16" s="57"/>
      <c r="O16" s="55"/>
      <c r="P16" s="56"/>
      <c r="Q16" s="56"/>
      <c r="R16" s="56"/>
      <c r="S16" s="56"/>
      <c r="T16" s="55"/>
      <c r="U16" s="57"/>
      <c r="V16" s="58"/>
    </row>
    <row r="17" spans="1:22" ht="12.75" customHeight="1">
      <c r="A17" s="52">
        <v>2</v>
      </c>
      <c r="B17" s="52"/>
      <c r="C17" s="53"/>
      <c r="D17" s="54"/>
      <c r="E17" s="55"/>
      <c r="F17" s="56"/>
      <c r="G17" s="56"/>
      <c r="H17" s="56"/>
      <c r="I17" s="56"/>
      <c r="J17" s="55"/>
      <c r="K17" s="57"/>
      <c r="L17" s="58"/>
      <c r="M17" s="63"/>
      <c r="N17" s="57"/>
      <c r="O17" s="55"/>
      <c r="P17" s="56"/>
      <c r="Q17" s="56"/>
      <c r="R17" s="56"/>
      <c r="S17" s="56"/>
      <c r="T17" s="55"/>
      <c r="U17" s="57"/>
      <c r="V17" s="58"/>
    </row>
    <row r="18" spans="1:22" ht="12.75" customHeight="1">
      <c r="A18" s="52">
        <v>3</v>
      </c>
      <c r="B18" s="52"/>
      <c r="C18" s="53"/>
      <c r="D18" s="54"/>
      <c r="E18" s="55"/>
      <c r="F18" s="56"/>
      <c r="G18" s="56"/>
      <c r="H18" s="56"/>
      <c r="I18" s="56"/>
      <c r="J18" s="55"/>
      <c r="K18" s="57"/>
      <c r="L18" s="58"/>
      <c r="M18" s="63"/>
      <c r="N18" s="57"/>
      <c r="O18" s="55"/>
      <c r="P18" s="56"/>
      <c r="Q18" s="56"/>
      <c r="R18" s="56"/>
      <c r="S18" s="56"/>
      <c r="T18" s="55"/>
      <c r="U18" s="57"/>
      <c r="V18" s="58"/>
    </row>
    <row r="19" spans="1:22" ht="13.5">
      <c r="A19" s="52">
        <v>4</v>
      </c>
      <c r="B19" s="52"/>
      <c r="C19" s="53"/>
      <c r="D19" s="54"/>
      <c r="E19" s="55"/>
      <c r="F19" s="56"/>
      <c r="G19" s="56"/>
      <c r="H19" s="56"/>
      <c r="I19" s="56"/>
      <c r="J19" s="55"/>
      <c r="K19" s="57"/>
      <c r="L19" s="58"/>
      <c r="M19" s="63"/>
      <c r="N19" s="57"/>
      <c r="O19" s="55"/>
      <c r="P19" s="56"/>
      <c r="Q19" s="56"/>
      <c r="R19" s="56"/>
      <c r="S19" s="56"/>
      <c r="T19" s="55"/>
      <c r="U19" s="57"/>
      <c r="V19" s="58"/>
    </row>
    <row r="20" spans="1:22" ht="12.75" customHeight="1">
      <c r="A20" s="52">
        <v>5</v>
      </c>
      <c r="B20" s="52"/>
      <c r="C20" s="53"/>
      <c r="D20" s="54"/>
      <c r="E20" s="55"/>
      <c r="F20" s="56"/>
      <c r="G20" s="56"/>
      <c r="H20" s="56"/>
      <c r="I20" s="56"/>
      <c r="J20" s="55"/>
      <c r="K20" s="57"/>
      <c r="L20" s="58"/>
      <c r="M20" s="63"/>
      <c r="N20" s="57"/>
      <c r="O20" s="55"/>
      <c r="P20" s="56"/>
      <c r="Q20" s="56"/>
      <c r="R20" s="56"/>
      <c r="S20" s="56"/>
      <c r="T20" s="55"/>
      <c r="U20" s="57"/>
      <c r="V20" s="58"/>
    </row>
    <row r="21" spans="1:22" ht="12.75" customHeight="1">
      <c r="A21" s="52">
        <v>6</v>
      </c>
      <c r="B21" s="52"/>
      <c r="C21" s="53"/>
      <c r="D21" s="54"/>
      <c r="E21" s="55"/>
      <c r="F21" s="56"/>
      <c r="G21" s="56"/>
      <c r="H21" s="56"/>
      <c r="I21" s="56"/>
      <c r="J21" s="55"/>
      <c r="K21" s="57"/>
      <c r="L21" s="58"/>
      <c r="M21" s="63"/>
      <c r="N21" s="57"/>
      <c r="O21" s="55"/>
      <c r="P21" s="56"/>
      <c r="Q21" s="56"/>
      <c r="R21" s="56"/>
      <c r="S21" s="56"/>
      <c r="T21" s="55"/>
      <c r="U21" s="57"/>
      <c r="V21" s="58"/>
    </row>
    <row r="22" spans="1:22" ht="12.75" customHeight="1">
      <c r="A22" s="52">
        <v>7</v>
      </c>
      <c r="B22" s="52"/>
      <c r="C22" s="53"/>
      <c r="D22" s="54"/>
      <c r="E22" s="55"/>
      <c r="F22" s="56"/>
      <c r="G22" s="56"/>
      <c r="H22" s="56"/>
      <c r="I22" s="56"/>
      <c r="J22" s="56"/>
      <c r="K22" s="57"/>
      <c r="L22" s="58"/>
      <c r="M22" s="63"/>
      <c r="N22" s="57"/>
      <c r="O22" s="55"/>
      <c r="P22" s="56"/>
      <c r="Q22" s="56"/>
      <c r="R22" s="56"/>
      <c r="S22" s="56"/>
      <c r="T22" s="55"/>
      <c r="U22" s="57"/>
      <c r="V22" s="58"/>
    </row>
    <row r="23" spans="1:22" ht="24.75" customHeight="1">
      <c r="A23" s="52">
        <v>8</v>
      </c>
      <c r="B23" s="52"/>
      <c r="C23" s="65"/>
      <c r="D23" s="60"/>
      <c r="E23" s="61"/>
      <c r="F23" s="62"/>
      <c r="G23" s="62"/>
      <c r="H23" s="62"/>
      <c r="I23" s="62"/>
      <c r="J23" s="64"/>
      <c r="K23" s="64"/>
      <c r="L23" s="64"/>
      <c r="M23" s="63"/>
      <c r="N23" s="63"/>
      <c r="O23" s="156"/>
      <c r="P23" s="156"/>
      <c r="Q23" s="156"/>
      <c r="R23" s="156"/>
      <c r="S23" s="156"/>
      <c r="T23" s="156"/>
      <c r="U23" s="156"/>
      <c r="V23" s="64"/>
    </row>
    <row r="24" spans="1:22" ht="12.75" customHeight="1">
      <c r="A24" s="52">
        <v>9</v>
      </c>
      <c r="B24" s="52"/>
      <c r="C24" s="53"/>
      <c r="D24" s="54"/>
      <c r="E24" s="55"/>
      <c r="F24" s="56"/>
      <c r="G24" s="56"/>
      <c r="H24" s="56"/>
      <c r="I24" s="56"/>
      <c r="J24" s="57"/>
      <c r="K24" s="57"/>
      <c r="L24" s="66"/>
      <c r="M24" s="63"/>
      <c r="N24" s="57"/>
      <c r="O24" s="55"/>
      <c r="P24" s="56"/>
      <c r="Q24" s="56"/>
      <c r="R24" s="56"/>
      <c r="S24" s="56"/>
      <c r="T24" s="55"/>
      <c r="U24" s="57"/>
      <c r="V24" s="66"/>
    </row>
    <row r="25" spans="1:22" ht="12.75" customHeight="1">
      <c r="A25" s="52">
        <v>10</v>
      </c>
      <c r="B25" s="52"/>
      <c r="C25" s="53"/>
      <c r="D25" s="54"/>
      <c r="E25" s="55"/>
      <c r="F25" s="56"/>
      <c r="G25" s="56"/>
      <c r="H25" s="56"/>
      <c r="I25" s="56"/>
      <c r="J25" s="57"/>
      <c r="K25" s="57"/>
      <c r="L25" s="66"/>
      <c r="M25" s="63"/>
      <c r="N25" s="57"/>
      <c r="O25" s="55"/>
      <c r="P25" s="56"/>
      <c r="Q25" s="56"/>
      <c r="R25" s="56"/>
      <c r="S25" s="56"/>
      <c r="T25" s="55"/>
      <c r="U25" s="57"/>
      <c r="V25" s="66"/>
    </row>
    <row r="26" spans="1:22" ht="12.75" customHeight="1">
      <c r="A26" s="52">
        <v>11</v>
      </c>
      <c r="B26" s="52"/>
      <c r="C26" s="53"/>
      <c r="D26" s="53"/>
      <c r="E26" s="55"/>
      <c r="F26" s="56"/>
      <c r="G26" s="56"/>
      <c r="H26" s="56"/>
      <c r="I26" s="56"/>
      <c r="J26" s="55"/>
      <c r="K26" s="57"/>
      <c r="L26" s="66"/>
      <c r="M26" s="63"/>
      <c r="N26" s="57"/>
      <c r="O26" s="55"/>
      <c r="P26" s="56"/>
      <c r="Q26" s="56"/>
      <c r="R26" s="56"/>
      <c r="S26" s="56"/>
      <c r="T26" s="55"/>
      <c r="U26" s="57"/>
      <c r="V26" s="66"/>
    </row>
    <row r="27" spans="1:22" ht="12.75" customHeight="1">
      <c r="A27" s="52">
        <v>12</v>
      </c>
      <c r="B27" s="52"/>
      <c r="C27" s="53"/>
      <c r="D27" s="54"/>
      <c r="E27" s="55"/>
      <c r="F27" s="56"/>
      <c r="G27" s="56"/>
      <c r="H27" s="56"/>
      <c r="I27" s="56"/>
      <c r="J27" s="57"/>
      <c r="K27" s="57"/>
      <c r="L27" s="66"/>
      <c r="M27" s="63"/>
      <c r="N27" s="57"/>
      <c r="O27" s="55"/>
      <c r="P27" s="56"/>
      <c r="Q27" s="56"/>
      <c r="R27" s="56"/>
      <c r="S27" s="56"/>
      <c r="T27" s="55"/>
      <c r="U27" s="57"/>
      <c r="V27" s="66"/>
    </row>
    <row r="28" spans="1:22" ht="12.75" customHeight="1">
      <c r="A28" s="52">
        <v>13</v>
      </c>
      <c r="B28" s="52"/>
      <c r="C28" s="53"/>
      <c r="D28" s="54"/>
      <c r="E28" s="55"/>
      <c r="F28" s="56"/>
      <c r="G28" s="56"/>
      <c r="H28" s="56"/>
      <c r="I28" s="56"/>
      <c r="J28" s="57"/>
      <c r="K28" s="57"/>
      <c r="L28" s="66"/>
      <c r="M28" s="63"/>
      <c r="N28" s="57"/>
      <c r="O28" s="55"/>
      <c r="P28" s="56"/>
      <c r="Q28" s="56"/>
      <c r="R28" s="56"/>
      <c r="S28" s="56"/>
      <c r="T28" s="55"/>
      <c r="U28" s="57"/>
      <c r="V28" s="66"/>
    </row>
    <row r="29" spans="1:22" ht="12.75" customHeight="1">
      <c r="A29" s="52">
        <v>14</v>
      </c>
      <c r="B29" s="52"/>
      <c r="C29" s="53"/>
      <c r="D29" s="54"/>
      <c r="E29" s="55"/>
      <c r="F29" s="56"/>
      <c r="G29" s="56"/>
      <c r="H29" s="56"/>
      <c r="I29" s="56"/>
      <c r="J29" s="57"/>
      <c r="K29" s="57"/>
      <c r="L29" s="66"/>
      <c r="M29" s="63"/>
      <c r="N29" s="57"/>
      <c r="O29" s="55"/>
      <c r="P29" s="56"/>
      <c r="Q29" s="56"/>
      <c r="R29" s="56"/>
      <c r="S29" s="56"/>
      <c r="T29" s="55"/>
      <c r="U29" s="57"/>
      <c r="V29" s="66"/>
    </row>
    <row r="30" spans="1:22" ht="12.75" customHeight="1">
      <c r="A30" s="52">
        <v>15</v>
      </c>
      <c r="B30" s="52"/>
      <c r="C30" s="134"/>
      <c r="D30" s="67"/>
      <c r="E30"/>
      <c r="F30" s="56"/>
      <c r="G30" s="56"/>
      <c r="H30" s="56"/>
      <c r="I30" s="56"/>
      <c r="J30" s="56"/>
      <c r="K30" s="58"/>
      <c r="L30" s="58"/>
      <c r="M30" s="63"/>
      <c r="N30" s="57"/>
      <c r="O30" s="55"/>
      <c r="P30" s="61"/>
      <c r="Q30" s="61"/>
      <c r="R30" s="61"/>
      <c r="S30" s="61"/>
      <c r="T30" s="55"/>
      <c r="U30" s="55"/>
      <c r="V30" s="58"/>
    </row>
    <row r="31" spans="1:22" ht="12.75" customHeight="1">
      <c r="A31" s="52">
        <v>16</v>
      </c>
      <c r="B31" s="68"/>
      <c r="C31" s="134"/>
      <c r="D31" s="124"/>
      <c r="E31" s="125"/>
      <c r="F31" s="126"/>
      <c r="G31" s="126"/>
      <c r="H31" s="126"/>
      <c r="I31" s="126"/>
      <c r="J31" s="125"/>
      <c r="K31" s="127"/>
      <c r="L31" s="128"/>
      <c r="M31" s="129"/>
      <c r="N31" s="132"/>
      <c r="O31" s="125"/>
      <c r="P31" s="56"/>
      <c r="Q31" s="56"/>
      <c r="R31" s="56"/>
      <c r="S31" s="56"/>
      <c r="T31" s="55"/>
      <c r="U31" s="57"/>
      <c r="V31" s="66"/>
    </row>
    <row r="32" spans="1:22" ht="12.75" customHeight="1">
      <c r="A32" s="52">
        <v>17</v>
      </c>
      <c r="B32" s="68"/>
      <c r="C32" s="53"/>
      <c r="D32" s="128"/>
      <c r="E32" s="125"/>
      <c r="F32" s="126"/>
      <c r="G32" s="126"/>
      <c r="H32" s="126"/>
      <c r="I32" s="126"/>
      <c r="J32" s="125"/>
      <c r="K32" s="127"/>
      <c r="L32" s="128"/>
      <c r="M32" s="129"/>
      <c r="N32" s="132"/>
      <c r="O32" s="125"/>
      <c r="P32" s="56"/>
      <c r="Q32" s="56"/>
      <c r="R32" s="56"/>
      <c r="S32" s="56"/>
      <c r="T32" s="55"/>
      <c r="U32" s="57"/>
      <c r="V32" s="66"/>
    </row>
    <row r="33" spans="1:22" ht="12.75" customHeight="1">
      <c r="A33" s="52">
        <v>18</v>
      </c>
      <c r="B33" s="68"/>
      <c r="C33" s="53"/>
      <c r="D33" s="124"/>
      <c r="E33" s="125"/>
      <c r="F33" s="126"/>
      <c r="G33" s="126"/>
      <c r="H33" s="126"/>
      <c r="I33" s="126"/>
      <c r="J33" s="125"/>
      <c r="K33" s="127"/>
      <c r="L33" s="128"/>
      <c r="M33" s="129"/>
      <c r="N33" s="132"/>
      <c r="O33" s="125"/>
      <c r="P33" s="56"/>
      <c r="Q33" s="56"/>
      <c r="R33" s="56"/>
      <c r="S33" s="56"/>
      <c r="T33" s="55"/>
      <c r="U33" s="57"/>
      <c r="V33" s="66"/>
    </row>
    <row r="34" spans="1:22" ht="12.75" customHeight="1">
      <c r="A34" s="52">
        <v>19</v>
      </c>
      <c r="B34" s="68"/>
      <c r="C34" s="53"/>
      <c r="D34" s="128"/>
      <c r="E34" s="125"/>
      <c r="F34" s="126"/>
      <c r="G34" s="126"/>
      <c r="H34" s="126"/>
      <c r="I34" s="126"/>
      <c r="J34" s="125"/>
      <c r="K34" s="127"/>
      <c r="L34" s="128"/>
      <c r="M34" s="129"/>
      <c r="N34" s="132"/>
      <c r="O34" s="125"/>
      <c r="P34" s="56"/>
      <c r="Q34" s="56"/>
      <c r="R34" s="56"/>
      <c r="S34" s="56"/>
      <c r="T34" s="55"/>
      <c r="U34" s="57"/>
      <c r="V34" s="66"/>
    </row>
    <row r="35" spans="1:22" ht="12.75" customHeight="1">
      <c r="A35" s="52">
        <v>20</v>
      </c>
      <c r="B35" s="68"/>
      <c r="C35" s="53"/>
      <c r="D35" s="124"/>
      <c r="E35" s="125"/>
      <c r="F35" s="126"/>
      <c r="G35" s="126"/>
      <c r="H35" s="126"/>
      <c r="I35" s="126"/>
      <c r="J35" s="125"/>
      <c r="K35" s="127"/>
      <c r="L35" s="128"/>
      <c r="M35" s="129"/>
      <c r="N35" s="132"/>
      <c r="O35" s="125"/>
      <c r="P35" s="56"/>
      <c r="Q35" s="56"/>
      <c r="R35" s="56"/>
      <c r="S35" s="56"/>
      <c r="T35" s="55"/>
      <c r="U35" s="57"/>
      <c r="V35" s="66"/>
    </row>
    <row r="36" spans="1:22" ht="12.75" customHeight="1">
      <c r="A36" s="52">
        <v>21</v>
      </c>
      <c r="B36" s="68"/>
      <c r="C36" s="53"/>
      <c r="D36" s="128"/>
      <c r="E36" s="125"/>
      <c r="F36" s="126"/>
      <c r="G36" s="126"/>
      <c r="H36" s="126"/>
      <c r="I36" s="126"/>
      <c r="J36" s="125"/>
      <c r="K36" s="127"/>
      <c r="L36" s="128"/>
      <c r="M36" s="129"/>
      <c r="N36" s="132"/>
      <c r="O36" s="125"/>
      <c r="P36" s="56"/>
      <c r="Q36" s="56"/>
      <c r="R36" s="56"/>
      <c r="S36" s="56"/>
      <c r="T36" s="55"/>
      <c r="U36" s="57"/>
      <c r="V36" s="66"/>
    </row>
    <row r="37" spans="1:22" ht="12.75" customHeight="1">
      <c r="A37" s="52">
        <v>22</v>
      </c>
      <c r="B37" s="68"/>
      <c r="C37" s="53"/>
      <c r="D37" s="128"/>
      <c r="E37" s="125"/>
      <c r="F37" s="126"/>
      <c r="G37" s="126"/>
      <c r="H37" s="126"/>
      <c r="I37" s="126"/>
      <c r="J37" s="125"/>
      <c r="K37" s="127"/>
      <c r="L37" s="128"/>
      <c r="M37" s="129"/>
      <c r="N37" s="132"/>
      <c r="O37" s="125"/>
      <c r="P37" s="56"/>
      <c r="Q37" s="56"/>
      <c r="R37" s="56"/>
      <c r="S37" s="56"/>
      <c r="T37" s="55"/>
      <c r="U37" s="57"/>
      <c r="V37" s="66"/>
    </row>
    <row r="38" spans="1:22" ht="12.75" customHeight="1">
      <c r="A38" s="52">
        <v>23</v>
      </c>
      <c r="B38" s="68"/>
      <c r="C38" s="53"/>
      <c r="D38" s="128"/>
      <c r="E38" s="125"/>
      <c r="F38" s="126"/>
      <c r="G38" s="126"/>
      <c r="H38" s="126"/>
      <c r="I38" s="126"/>
      <c r="J38" s="125"/>
      <c r="K38" s="127"/>
      <c r="L38" s="128"/>
      <c r="M38" s="129"/>
      <c r="N38" s="132"/>
      <c r="O38" s="125"/>
      <c r="P38" s="56"/>
      <c r="Q38" s="56"/>
      <c r="R38" s="56"/>
      <c r="S38" s="56"/>
      <c r="T38" s="55"/>
      <c r="U38" s="57"/>
      <c r="V38" s="66"/>
    </row>
    <row r="39" spans="1:22" ht="12.75" customHeight="1">
      <c r="A39" s="52">
        <v>24</v>
      </c>
      <c r="B39" s="68"/>
      <c r="C39" s="53"/>
      <c r="D39" s="128"/>
      <c r="E39" s="125"/>
      <c r="F39" s="126"/>
      <c r="G39" s="126"/>
      <c r="H39" s="126"/>
      <c r="I39" s="126"/>
      <c r="J39" s="125"/>
      <c r="K39" s="127"/>
      <c r="L39" s="128"/>
      <c r="M39" s="129"/>
      <c r="N39" s="132"/>
      <c r="O39" s="125"/>
      <c r="P39" s="56"/>
      <c r="Q39" s="56"/>
      <c r="R39" s="56"/>
      <c r="S39" s="56"/>
      <c r="T39" s="55"/>
      <c r="U39" s="57"/>
      <c r="V39" s="66"/>
    </row>
    <row r="40" spans="1:22" ht="12.75" customHeight="1">
      <c r="A40" s="52">
        <v>25</v>
      </c>
      <c r="B40" s="68"/>
      <c r="C40" s="53"/>
      <c r="D40" s="128"/>
      <c r="E40" s="125"/>
      <c r="F40" s="126"/>
      <c r="G40" s="126"/>
      <c r="H40" s="126"/>
      <c r="I40" s="126"/>
      <c r="J40" s="125"/>
      <c r="K40" s="127"/>
      <c r="L40" s="128"/>
      <c r="M40" s="129"/>
      <c r="N40" s="132"/>
      <c r="O40" s="125"/>
      <c r="P40" s="56"/>
      <c r="Q40" s="56"/>
      <c r="R40" s="56"/>
      <c r="S40" s="56"/>
      <c r="T40" s="55"/>
      <c r="U40" s="57"/>
      <c r="V40" s="66"/>
    </row>
    <row r="41" spans="1:22" ht="12.75" customHeight="1">
      <c r="A41" s="52">
        <v>26</v>
      </c>
      <c r="B41" s="68"/>
      <c r="C41" s="53"/>
      <c r="D41" s="128"/>
      <c r="E41" s="125"/>
      <c r="F41" s="126"/>
      <c r="G41" s="126"/>
      <c r="H41" s="126"/>
      <c r="I41" s="126"/>
      <c r="J41" s="125"/>
      <c r="K41" s="127"/>
      <c r="L41" s="128"/>
      <c r="M41" s="129"/>
      <c r="N41" s="132"/>
      <c r="O41" s="125"/>
      <c r="P41" s="56"/>
      <c r="Q41" s="56"/>
      <c r="R41" s="56"/>
      <c r="S41" s="56"/>
      <c r="T41" s="55"/>
      <c r="U41" s="57"/>
      <c r="V41" s="66"/>
    </row>
    <row r="42" spans="1:22" ht="12.75" customHeight="1">
      <c r="A42" s="52">
        <v>27</v>
      </c>
      <c r="B42" s="68"/>
      <c r="C42" s="53"/>
      <c r="D42" s="128"/>
      <c r="E42" s="125"/>
      <c r="F42" s="126"/>
      <c r="G42" s="126"/>
      <c r="H42" s="126"/>
      <c r="I42" s="126"/>
      <c r="J42" s="125"/>
      <c r="K42" s="127"/>
      <c r="L42" s="128"/>
      <c r="M42" s="129"/>
      <c r="N42" s="132"/>
      <c r="O42" s="125"/>
      <c r="P42" s="56"/>
      <c r="Q42" s="56"/>
      <c r="R42" s="56"/>
      <c r="S42" s="56"/>
      <c r="T42" s="55"/>
      <c r="U42" s="57"/>
      <c r="V42" s="66"/>
    </row>
    <row r="43" spans="1:22" ht="12.75" customHeight="1">
      <c r="A43" s="52">
        <v>28</v>
      </c>
      <c r="B43" s="68"/>
      <c r="C43" s="53"/>
      <c r="D43" s="53"/>
      <c r="E43" s="55"/>
      <c r="F43" s="56"/>
      <c r="G43" s="56"/>
      <c r="H43" s="56"/>
      <c r="I43" s="56"/>
      <c r="J43" s="55"/>
      <c r="K43" s="58"/>
      <c r="L43" s="66"/>
      <c r="M43" s="63"/>
      <c r="N43" s="57"/>
      <c r="O43" s="55"/>
      <c r="P43" s="56"/>
      <c r="Q43" s="56"/>
      <c r="R43" s="56"/>
      <c r="S43" s="56"/>
      <c r="T43" s="55"/>
      <c r="U43" s="57"/>
      <c r="V43" s="66"/>
    </row>
    <row r="44" spans="1:22" ht="12.75" customHeight="1">
      <c r="A44" s="52">
        <v>29</v>
      </c>
      <c r="B44" s="68"/>
      <c r="C44" s="53"/>
      <c r="D44" s="53"/>
      <c r="E44" s="55"/>
      <c r="F44" s="56"/>
      <c r="G44" s="56"/>
      <c r="H44" s="56"/>
      <c r="I44" s="56"/>
      <c r="J44" s="55"/>
      <c r="K44" s="58"/>
      <c r="L44" s="66"/>
      <c r="M44" s="63"/>
      <c r="N44" s="57"/>
      <c r="O44" s="55"/>
      <c r="P44" s="56"/>
      <c r="Q44" s="56"/>
      <c r="R44" s="56"/>
      <c r="S44" s="56"/>
      <c r="T44" s="55"/>
      <c r="U44" s="57"/>
      <c r="V44" s="66"/>
    </row>
    <row r="45" spans="1:22" ht="12.75" customHeight="1">
      <c r="A45" s="52">
        <v>30</v>
      </c>
      <c r="B45" s="68"/>
      <c r="C45" s="53"/>
      <c r="D45" s="53"/>
      <c r="E45" s="55"/>
      <c r="F45" s="56"/>
      <c r="G45" s="56"/>
      <c r="H45" s="56"/>
      <c r="I45" s="56"/>
      <c r="J45" s="55"/>
      <c r="K45" s="58"/>
      <c r="L45" s="66"/>
      <c r="M45" s="63"/>
      <c r="N45" s="57"/>
      <c r="O45" s="55"/>
      <c r="P45" s="56"/>
      <c r="Q45" s="56"/>
      <c r="R45" s="56"/>
      <c r="S45" s="56"/>
      <c r="T45" s="55"/>
      <c r="U45" s="57"/>
      <c r="V45" s="66"/>
    </row>
    <row r="46" spans="1:22" ht="12.75" customHeight="1">
      <c r="A46" s="52">
        <v>31</v>
      </c>
      <c r="B46" s="68"/>
      <c r="C46" s="53"/>
      <c r="D46" s="53"/>
      <c r="E46" s="55"/>
      <c r="F46" s="56"/>
      <c r="G46" s="56"/>
      <c r="H46" s="56"/>
      <c r="I46" s="56"/>
      <c r="J46" s="55"/>
      <c r="K46" s="58"/>
      <c r="L46" s="66"/>
      <c r="M46" s="63"/>
      <c r="N46" s="57"/>
      <c r="O46" s="55"/>
      <c r="P46" s="56"/>
      <c r="Q46" s="56"/>
      <c r="R46" s="56"/>
      <c r="S46" s="56"/>
      <c r="T46" s="55"/>
      <c r="U46" s="57"/>
      <c r="V46" s="66"/>
    </row>
    <row r="47" spans="1:22" ht="12.75" customHeight="1">
      <c r="A47" s="52">
        <v>32</v>
      </c>
      <c r="B47" s="68"/>
      <c r="C47" s="53"/>
      <c r="D47" s="53"/>
      <c r="E47" s="55"/>
      <c r="F47" s="56"/>
      <c r="G47" s="56"/>
      <c r="H47" s="56"/>
      <c r="I47" s="56"/>
      <c r="J47" s="55"/>
      <c r="K47" s="58"/>
      <c r="L47" s="66"/>
      <c r="M47" s="63"/>
      <c r="N47" s="57"/>
      <c r="O47" s="55"/>
      <c r="P47" s="56"/>
      <c r="Q47" s="56"/>
      <c r="R47" s="56"/>
      <c r="S47" s="56"/>
      <c r="T47" s="55"/>
      <c r="U47" s="57"/>
      <c r="V47" s="66"/>
    </row>
    <row r="48" spans="1:22" ht="12.75" customHeight="1">
      <c r="A48" s="52">
        <v>33</v>
      </c>
      <c r="B48" s="68"/>
      <c r="C48" s="53"/>
      <c r="D48" s="53"/>
      <c r="E48" s="55"/>
      <c r="F48" s="56"/>
      <c r="G48" s="56"/>
      <c r="H48" s="56"/>
      <c r="I48" s="56"/>
      <c r="J48" s="55"/>
      <c r="K48" s="58"/>
      <c r="L48" s="66"/>
      <c r="M48" s="63"/>
      <c r="N48" s="57"/>
      <c r="O48" s="55"/>
      <c r="P48" s="56"/>
      <c r="Q48" s="56"/>
      <c r="R48" s="56"/>
      <c r="S48" s="56"/>
      <c r="T48" s="55"/>
      <c r="U48" s="57"/>
      <c r="V48" s="66"/>
    </row>
    <row r="49" spans="1:22" ht="12.75" customHeight="1">
      <c r="A49" s="52">
        <v>34</v>
      </c>
      <c r="B49" s="68"/>
      <c r="C49" s="53"/>
      <c r="D49" s="53"/>
      <c r="E49" s="55"/>
      <c r="F49" s="56"/>
      <c r="G49" s="56"/>
      <c r="H49" s="56"/>
      <c r="I49" s="56"/>
      <c r="J49" s="55"/>
      <c r="K49" s="58"/>
      <c r="L49" s="66"/>
      <c r="M49" s="63"/>
      <c r="N49" s="57"/>
      <c r="O49" s="55"/>
      <c r="P49" s="56"/>
      <c r="Q49" s="56"/>
      <c r="R49" s="56"/>
      <c r="S49" s="56"/>
      <c r="T49" s="55"/>
      <c r="U49" s="57"/>
      <c r="V49" s="66"/>
    </row>
    <row r="50" spans="1:22" ht="12.75" customHeight="1">
      <c r="A50" s="52">
        <v>35</v>
      </c>
      <c r="B50" s="68"/>
      <c r="C50" s="53"/>
      <c r="D50" s="54"/>
      <c r="E50" s="55"/>
      <c r="F50" s="56"/>
      <c r="G50" s="56"/>
      <c r="H50" s="56"/>
      <c r="I50" s="56"/>
      <c r="J50" s="55"/>
      <c r="K50" s="58"/>
      <c r="L50" s="66"/>
      <c r="M50" s="63"/>
      <c r="N50" s="57"/>
      <c r="O50" s="55"/>
      <c r="P50" s="56"/>
      <c r="Q50" s="56"/>
      <c r="R50" s="56"/>
      <c r="S50" s="56"/>
      <c r="T50" s="55"/>
      <c r="U50" s="57"/>
      <c r="V50" s="66"/>
    </row>
    <row r="51" spans="1:22" ht="12.75" customHeight="1">
      <c r="A51" s="52">
        <v>36</v>
      </c>
      <c r="B51" s="68"/>
      <c r="C51" s="53"/>
      <c r="D51" s="54"/>
      <c r="E51" s="55"/>
      <c r="F51" s="56"/>
      <c r="G51" s="56"/>
      <c r="H51" s="56"/>
      <c r="I51" s="56"/>
      <c r="J51" s="55"/>
      <c r="K51" s="58"/>
      <c r="L51" s="66"/>
      <c r="M51" s="63"/>
      <c r="N51" s="57"/>
      <c r="O51" s="55"/>
      <c r="P51" s="56"/>
      <c r="Q51" s="56"/>
      <c r="R51" s="56"/>
      <c r="S51" s="56"/>
      <c r="T51" s="55"/>
      <c r="U51" s="57"/>
      <c r="V51" s="66"/>
    </row>
    <row r="52" spans="1:22" ht="12.75" customHeight="1">
      <c r="A52" s="52">
        <v>37</v>
      </c>
      <c r="B52" s="68"/>
      <c r="C52" s="53"/>
      <c r="D52" s="53"/>
      <c r="E52" s="55"/>
      <c r="F52" s="56"/>
      <c r="G52" s="56"/>
      <c r="H52" s="56"/>
      <c r="I52" s="56"/>
      <c r="J52" s="55"/>
      <c r="K52" s="58"/>
      <c r="L52" s="66"/>
      <c r="M52" s="63"/>
      <c r="N52" s="57"/>
      <c r="O52" s="55"/>
      <c r="P52" s="56"/>
      <c r="Q52" s="56"/>
      <c r="R52" s="56"/>
      <c r="S52" s="56"/>
      <c r="T52" s="55"/>
      <c r="U52" s="57"/>
      <c r="V52" s="66"/>
    </row>
    <row r="53" spans="1:22" ht="12.75" customHeight="1">
      <c r="A53" s="52">
        <v>38</v>
      </c>
      <c r="B53" s="68"/>
      <c r="C53" s="53"/>
      <c r="D53" s="53"/>
      <c r="E53" s="55"/>
      <c r="F53" s="56"/>
      <c r="G53" s="56"/>
      <c r="H53" s="56"/>
      <c r="I53" s="56"/>
      <c r="J53" s="55"/>
      <c r="K53" s="58"/>
      <c r="L53" s="66"/>
      <c r="M53" s="63"/>
      <c r="N53" s="57"/>
      <c r="O53" s="55"/>
      <c r="P53" s="56"/>
      <c r="Q53" s="56"/>
      <c r="R53" s="56"/>
      <c r="S53" s="56"/>
      <c r="T53" s="55"/>
      <c r="U53" s="57"/>
      <c r="V53" s="66"/>
    </row>
    <row r="54" spans="1:22" ht="12.75" customHeight="1">
      <c r="A54" s="52">
        <v>39</v>
      </c>
      <c r="B54" s="68"/>
      <c r="C54" s="53"/>
      <c r="D54" s="54"/>
      <c r="E54" s="55"/>
      <c r="F54" s="56"/>
      <c r="G54" s="56"/>
      <c r="H54" s="56"/>
      <c r="I54" s="56"/>
      <c r="J54" s="55"/>
      <c r="K54" s="58"/>
      <c r="L54" s="66"/>
      <c r="M54" s="63"/>
      <c r="N54" s="57"/>
      <c r="O54" s="55"/>
      <c r="P54" s="56"/>
      <c r="Q54" s="56"/>
      <c r="R54" s="56"/>
      <c r="S54" s="56"/>
      <c r="T54" s="55"/>
      <c r="U54" s="57"/>
      <c r="V54" s="66"/>
    </row>
    <row r="55" spans="1:22" ht="12.75" customHeight="1">
      <c r="A55" s="52">
        <v>40</v>
      </c>
      <c r="B55" s="68"/>
      <c r="C55" s="53"/>
      <c r="D55" s="53"/>
      <c r="E55" s="55"/>
      <c r="F55" s="56"/>
      <c r="G55" s="56"/>
      <c r="H55" s="56"/>
      <c r="I55" s="56"/>
      <c r="J55" s="55"/>
      <c r="K55" s="58"/>
      <c r="L55" s="66"/>
      <c r="M55" s="63"/>
      <c r="N55" s="57"/>
      <c r="O55" s="55"/>
      <c r="P55" s="56"/>
      <c r="Q55" s="56"/>
      <c r="R55" s="56"/>
      <c r="S55" s="56"/>
      <c r="T55" s="55"/>
      <c r="U55" s="57"/>
      <c r="V55" s="66"/>
    </row>
    <row r="56" spans="1:22" ht="12.75" customHeight="1">
      <c r="A56" s="52">
        <v>41</v>
      </c>
      <c r="B56" s="68"/>
      <c r="C56" s="53"/>
      <c r="D56" s="53"/>
      <c r="E56" s="55"/>
      <c r="F56" s="56"/>
      <c r="G56" s="56"/>
      <c r="H56" s="56"/>
      <c r="I56" s="56"/>
      <c r="J56" s="55"/>
      <c r="K56" s="58"/>
      <c r="L56" s="66"/>
      <c r="M56" s="63"/>
      <c r="N56" s="57"/>
      <c r="O56" s="55"/>
      <c r="P56" s="56"/>
      <c r="Q56" s="56"/>
      <c r="R56" s="56"/>
      <c r="S56" s="56"/>
      <c r="T56" s="55"/>
      <c r="U56" s="57"/>
      <c r="V56" s="66"/>
    </row>
    <row r="57" spans="1:22" ht="12.75" customHeight="1">
      <c r="A57" s="52">
        <v>42</v>
      </c>
      <c r="B57" s="68"/>
      <c r="C57" s="53"/>
      <c r="D57" s="54"/>
      <c r="E57" s="55"/>
      <c r="F57" s="56"/>
      <c r="G57" s="56"/>
      <c r="H57" s="56"/>
      <c r="I57" s="56"/>
      <c r="J57" s="55"/>
      <c r="K57" s="58"/>
      <c r="L57" s="66"/>
      <c r="M57" s="63"/>
      <c r="N57" s="57"/>
      <c r="O57" s="55"/>
      <c r="P57" s="56"/>
      <c r="Q57" s="56"/>
      <c r="R57" s="56"/>
      <c r="S57" s="56"/>
      <c r="T57" s="55"/>
      <c r="U57" s="57"/>
      <c r="V57" s="66"/>
    </row>
    <row r="58" spans="1:22" ht="12.75" customHeight="1">
      <c r="A58" s="52">
        <v>43</v>
      </c>
      <c r="B58" s="68"/>
      <c r="C58" s="53"/>
      <c r="D58" s="54"/>
      <c r="E58" s="55"/>
      <c r="F58" s="56"/>
      <c r="G58" s="56"/>
      <c r="H58" s="56"/>
      <c r="I58" s="56"/>
      <c r="J58" s="55"/>
      <c r="K58" s="58"/>
      <c r="L58" s="66"/>
      <c r="M58" s="63"/>
      <c r="N58" s="57"/>
      <c r="O58" s="55"/>
      <c r="P58" s="56"/>
      <c r="Q58" s="56"/>
      <c r="R58" s="56"/>
      <c r="S58" s="56"/>
      <c r="T58" s="55"/>
      <c r="U58" s="57"/>
      <c r="V58" s="66"/>
    </row>
    <row r="59" spans="1:22" ht="12.75" customHeight="1">
      <c r="A59" s="52">
        <v>44</v>
      </c>
      <c r="B59" s="68"/>
      <c r="C59" s="53"/>
      <c r="D59" s="54"/>
      <c r="E59" s="55"/>
      <c r="F59" s="56"/>
      <c r="G59" s="56"/>
      <c r="H59" s="56"/>
      <c r="I59" s="56"/>
      <c r="J59" s="55"/>
      <c r="K59" s="61"/>
      <c r="L59" s="66"/>
      <c r="M59" s="63"/>
      <c r="N59" s="57"/>
      <c r="O59" s="55"/>
      <c r="P59" s="56"/>
      <c r="Q59" s="56"/>
      <c r="R59" s="56"/>
      <c r="S59" s="56"/>
      <c r="T59" s="55"/>
      <c r="U59" s="57"/>
      <c r="V59" s="66"/>
    </row>
    <row r="60" spans="1:22" ht="12.75" customHeight="1">
      <c r="A60" s="52">
        <v>45</v>
      </c>
      <c r="B60" s="52"/>
      <c r="C60" s="53"/>
      <c r="D60" s="54"/>
      <c r="E60" s="55"/>
      <c r="F60" s="56"/>
      <c r="G60" s="56"/>
      <c r="H60" s="56"/>
      <c r="I60" s="56"/>
      <c r="J60" s="57"/>
      <c r="K60" s="57"/>
      <c r="L60" s="66"/>
      <c r="M60" s="63"/>
      <c r="N60" s="57"/>
      <c r="O60" s="55"/>
      <c r="P60" s="56"/>
      <c r="Q60" s="56"/>
      <c r="R60" s="56"/>
      <c r="S60" s="56"/>
      <c r="T60" s="55"/>
      <c r="U60" s="55"/>
      <c r="V60" s="66"/>
    </row>
    <row r="61" spans="1:22" ht="12.75" customHeight="1">
      <c r="A61" s="52">
        <v>46</v>
      </c>
      <c r="B61" s="52"/>
      <c r="C61" s="53"/>
      <c r="D61" s="54"/>
      <c r="E61" s="55"/>
      <c r="F61" s="56"/>
      <c r="G61" s="56"/>
      <c r="H61" s="56"/>
      <c r="I61" s="56"/>
      <c r="J61" s="57"/>
      <c r="K61" s="57"/>
      <c r="L61" s="66"/>
      <c r="M61" s="63"/>
      <c r="N61" s="57"/>
      <c r="O61" s="55"/>
      <c r="P61" s="56"/>
      <c r="Q61" s="56"/>
      <c r="R61" s="56"/>
      <c r="S61" s="56"/>
      <c r="T61" s="55"/>
      <c r="U61" s="55"/>
      <c r="V61" s="66"/>
    </row>
    <row r="62" spans="1:22" ht="12.75" customHeight="1">
      <c r="A62" s="52">
        <v>47</v>
      </c>
      <c r="B62" s="52"/>
      <c r="C62" s="53"/>
      <c r="D62" s="53"/>
      <c r="E62" s="55"/>
      <c r="F62" s="56"/>
      <c r="G62" s="56"/>
      <c r="H62" s="56"/>
      <c r="I62" s="56"/>
      <c r="J62" s="55"/>
      <c r="K62" s="57"/>
      <c r="L62" s="66"/>
      <c r="M62" s="63"/>
      <c r="N62" s="57"/>
      <c r="O62" s="55"/>
      <c r="P62" s="56"/>
      <c r="Q62" s="56"/>
      <c r="R62" s="56"/>
      <c r="S62" s="56"/>
      <c r="T62" s="55"/>
      <c r="U62" s="55"/>
      <c r="V62" s="66"/>
    </row>
    <row r="63" spans="1:22" ht="12.75" customHeight="1">
      <c r="A63" s="52">
        <v>48</v>
      </c>
      <c r="B63" s="52"/>
      <c r="C63" s="53"/>
      <c r="D63" s="53"/>
      <c r="E63" s="55"/>
      <c r="F63" s="56"/>
      <c r="G63" s="56"/>
      <c r="H63" s="56"/>
      <c r="I63" s="56"/>
      <c r="J63" s="55"/>
      <c r="K63" s="57"/>
      <c r="L63" s="66"/>
      <c r="M63" s="63"/>
      <c r="N63" s="57"/>
      <c r="O63" s="55"/>
      <c r="P63" s="56"/>
      <c r="Q63" s="56"/>
      <c r="R63" s="56"/>
      <c r="S63" s="56"/>
      <c r="T63" s="55"/>
      <c r="U63" s="57"/>
      <c r="V63" s="66"/>
    </row>
    <row r="64" spans="1:22" ht="12.75" customHeight="1">
      <c r="A64" s="52">
        <v>49</v>
      </c>
      <c r="B64" s="52"/>
      <c r="C64" s="53"/>
      <c r="D64" s="53"/>
      <c r="E64" s="55"/>
      <c r="F64" s="56"/>
      <c r="G64" s="56"/>
      <c r="H64" s="56"/>
      <c r="I64" s="56"/>
      <c r="J64" s="55"/>
      <c r="K64" s="57"/>
      <c r="L64" s="66"/>
      <c r="M64" s="63"/>
      <c r="N64" s="57"/>
      <c r="O64" s="55"/>
      <c r="P64" s="56"/>
      <c r="Q64" s="56"/>
      <c r="R64" s="56"/>
      <c r="S64" s="56"/>
      <c r="T64" s="55"/>
      <c r="U64" s="57"/>
      <c r="V64" s="66"/>
    </row>
    <row r="65" spans="1:22" ht="12.75" customHeight="1">
      <c r="A65" s="52">
        <v>50</v>
      </c>
      <c r="B65" s="52"/>
      <c r="C65" s="53"/>
      <c r="D65" s="54"/>
      <c r="E65" s="55"/>
      <c r="F65" s="56"/>
      <c r="G65" s="56"/>
      <c r="H65" s="56"/>
      <c r="I65" s="56"/>
      <c r="J65" s="55"/>
      <c r="K65" s="57"/>
      <c r="L65" s="66"/>
      <c r="M65" s="63"/>
      <c r="N65" s="57"/>
      <c r="O65" s="55"/>
      <c r="P65" s="56"/>
      <c r="Q65" s="56"/>
      <c r="R65" s="56"/>
      <c r="S65" s="56"/>
      <c r="T65" s="55"/>
      <c r="U65" s="57"/>
      <c r="V65" s="66"/>
    </row>
    <row r="66" spans="1:22" ht="12.75" customHeight="1">
      <c r="A66" s="52">
        <v>51</v>
      </c>
      <c r="B66" s="52"/>
      <c r="C66" s="53"/>
      <c r="D66" s="53"/>
      <c r="E66" s="55"/>
      <c r="F66" s="56"/>
      <c r="G66" s="56"/>
      <c r="H66" s="56"/>
      <c r="I66" s="56"/>
      <c r="J66" s="55"/>
      <c r="K66" s="57"/>
      <c r="L66" s="66"/>
      <c r="M66" s="63"/>
      <c r="N66" s="57"/>
      <c r="O66" s="55"/>
      <c r="P66" s="56"/>
      <c r="Q66" s="56"/>
      <c r="R66" s="56"/>
      <c r="S66" s="56"/>
      <c r="T66" s="55"/>
      <c r="U66" s="57"/>
      <c r="V66" s="66"/>
    </row>
    <row r="67" spans="1:22" ht="12.75" customHeight="1">
      <c r="A67" s="52">
        <v>52</v>
      </c>
      <c r="B67" s="52"/>
      <c r="C67" s="53"/>
      <c r="D67" s="54"/>
      <c r="E67" s="55"/>
      <c r="F67" s="56"/>
      <c r="G67" s="56"/>
      <c r="H67" s="56"/>
      <c r="I67" s="56"/>
      <c r="J67" s="55"/>
      <c r="K67" s="57"/>
      <c r="L67" s="66"/>
      <c r="M67" s="63"/>
      <c r="N67" s="57"/>
      <c r="O67" s="55"/>
      <c r="P67" s="56"/>
      <c r="Q67" s="56"/>
      <c r="R67" s="56"/>
      <c r="S67" s="56"/>
      <c r="T67" s="55"/>
      <c r="U67" s="57"/>
      <c r="V67" s="66"/>
    </row>
    <row r="68" spans="1:22" ht="12.75" customHeight="1">
      <c r="A68" s="52">
        <v>53</v>
      </c>
      <c r="B68" s="52"/>
      <c r="C68" s="53"/>
      <c r="D68" s="54"/>
      <c r="E68" s="55"/>
      <c r="F68" s="56"/>
      <c r="G68" s="56"/>
      <c r="H68" s="56"/>
      <c r="I68" s="56"/>
      <c r="J68" s="55"/>
      <c r="K68" s="57"/>
      <c r="L68" s="66"/>
      <c r="M68" s="63"/>
      <c r="N68" s="57"/>
      <c r="O68" s="55"/>
      <c r="P68" s="56"/>
      <c r="Q68" s="56"/>
      <c r="R68" s="56"/>
      <c r="S68" s="56"/>
      <c r="T68" s="55"/>
      <c r="U68" s="57"/>
      <c r="V68" s="66"/>
    </row>
    <row r="69" spans="1:22" s="135" customFormat="1" ht="24.75" customHeight="1">
      <c r="A69" s="52">
        <v>54</v>
      </c>
      <c r="B69" s="136"/>
      <c r="C69" s="69"/>
      <c r="D69" s="130"/>
      <c r="E69" s="131"/>
      <c r="F69" s="137"/>
      <c r="G69" s="137"/>
      <c r="H69" s="137"/>
      <c r="I69" s="137"/>
      <c r="J69" s="137"/>
      <c r="K69" s="138"/>
      <c r="L69" s="138"/>
      <c r="M69" s="139"/>
      <c r="N69" s="139"/>
      <c r="O69" s="131"/>
      <c r="P69" s="131"/>
      <c r="Q69" s="131"/>
      <c r="R69" s="131"/>
      <c r="S69" s="131"/>
      <c r="T69" s="131"/>
      <c r="U69" s="131"/>
      <c r="V69" s="138"/>
    </row>
    <row r="70" spans="1:22" ht="12.75" customHeight="1">
      <c r="A70" s="52">
        <v>55</v>
      </c>
      <c r="B70" s="52"/>
      <c r="C70" s="53"/>
      <c r="D70" s="54"/>
      <c r="E70" s="55"/>
      <c r="F70" s="56"/>
      <c r="G70" s="56"/>
      <c r="H70" s="56"/>
      <c r="I70" s="56"/>
      <c r="J70" s="55"/>
      <c r="K70" s="58"/>
      <c r="L70" s="66"/>
      <c r="M70" s="63"/>
      <c r="N70" s="57"/>
      <c r="O70" s="55"/>
      <c r="P70" s="56"/>
      <c r="Q70" s="56"/>
      <c r="R70" s="56"/>
      <c r="S70" s="56"/>
      <c r="T70" s="55"/>
      <c r="U70" s="57"/>
      <c r="V70" s="66"/>
    </row>
    <row r="71" spans="1:22" ht="12.75" customHeight="1">
      <c r="A71" s="52">
        <v>56</v>
      </c>
      <c r="B71" s="52"/>
      <c r="C71" s="53"/>
      <c r="D71" s="54"/>
      <c r="E71" s="55"/>
      <c r="F71" s="56"/>
      <c r="G71" s="56"/>
      <c r="H71" s="56"/>
      <c r="I71" s="56"/>
      <c r="J71" s="55"/>
      <c r="K71" s="58"/>
      <c r="L71" s="66"/>
      <c r="M71" s="63"/>
      <c r="N71" s="57"/>
      <c r="O71" s="55"/>
      <c r="P71" s="56"/>
      <c r="Q71" s="56"/>
      <c r="R71" s="56"/>
      <c r="S71" s="56"/>
      <c r="T71" s="55"/>
      <c r="U71" s="57"/>
      <c r="V71" s="66"/>
    </row>
    <row r="72" spans="1:22" ht="12.75" customHeight="1">
      <c r="A72" s="52">
        <v>57</v>
      </c>
      <c r="B72" s="52"/>
      <c r="C72" s="53"/>
      <c r="D72" s="54"/>
      <c r="E72" s="55"/>
      <c r="F72" s="56"/>
      <c r="G72" s="56"/>
      <c r="H72" s="56"/>
      <c r="I72" s="56"/>
      <c r="J72" s="55"/>
      <c r="K72" s="58"/>
      <c r="L72" s="66"/>
      <c r="M72" s="63"/>
      <c r="N72" s="57"/>
      <c r="O72" s="55"/>
      <c r="P72" s="56"/>
      <c r="Q72" s="56"/>
      <c r="R72" s="56"/>
      <c r="S72" s="56"/>
      <c r="T72" s="55"/>
      <c r="U72" s="57"/>
      <c r="V72" s="66"/>
    </row>
    <row r="73" spans="1:22" ht="12.75" customHeight="1">
      <c r="A73" s="52">
        <v>58</v>
      </c>
      <c r="B73" s="52"/>
      <c r="C73" s="53"/>
      <c r="D73" s="54"/>
      <c r="E73" s="55"/>
      <c r="F73" s="56"/>
      <c r="G73" s="56"/>
      <c r="H73" s="56"/>
      <c r="I73" s="56"/>
      <c r="J73" s="55"/>
      <c r="K73" s="58"/>
      <c r="L73" s="66"/>
      <c r="M73" s="63"/>
      <c r="N73" s="57"/>
      <c r="O73" s="55"/>
      <c r="P73" s="56"/>
      <c r="Q73" s="56"/>
      <c r="R73" s="56"/>
      <c r="S73" s="56"/>
      <c r="T73" s="55"/>
      <c r="U73" s="57"/>
      <c r="V73" s="66"/>
    </row>
    <row r="74" spans="1:22" ht="12.75" customHeight="1">
      <c r="A74" s="52">
        <v>59</v>
      </c>
      <c r="B74" s="52"/>
      <c r="C74" s="53"/>
      <c r="D74" s="54"/>
      <c r="E74" s="55"/>
      <c r="F74" s="56"/>
      <c r="G74" s="56"/>
      <c r="H74" s="56"/>
      <c r="I74" s="56"/>
      <c r="J74" s="55"/>
      <c r="K74" s="58"/>
      <c r="L74" s="66"/>
      <c r="M74" s="63"/>
      <c r="N74" s="57"/>
      <c r="O74" s="55"/>
      <c r="P74" s="56"/>
      <c r="Q74" s="56"/>
      <c r="R74" s="56"/>
      <c r="S74" s="56"/>
      <c r="T74" s="55"/>
      <c r="U74" s="57"/>
      <c r="V74" s="66"/>
    </row>
    <row r="75" spans="1:22" ht="12.75" customHeight="1">
      <c r="A75" s="52">
        <v>60</v>
      </c>
      <c r="B75" s="52"/>
      <c r="C75" s="53"/>
      <c r="D75" s="54"/>
      <c r="E75" s="55"/>
      <c r="F75" s="56"/>
      <c r="G75" s="56"/>
      <c r="H75" s="56"/>
      <c r="I75" s="56"/>
      <c r="J75" s="55"/>
      <c r="K75" s="58"/>
      <c r="L75" s="66"/>
      <c r="M75" s="63"/>
      <c r="N75" s="57"/>
      <c r="O75" s="55"/>
      <c r="P75" s="56"/>
      <c r="Q75" s="56"/>
      <c r="R75" s="56"/>
      <c r="S75" s="56"/>
      <c r="T75" s="55"/>
      <c r="U75" s="57"/>
      <c r="V75" s="66"/>
    </row>
    <row r="76" spans="1:22" ht="12.75" customHeight="1">
      <c r="A76" s="52">
        <v>61</v>
      </c>
      <c r="B76" s="52"/>
      <c r="C76" s="53"/>
      <c r="D76" s="54"/>
      <c r="E76" s="55"/>
      <c r="F76" s="56"/>
      <c r="G76" s="56"/>
      <c r="H76" s="56"/>
      <c r="I76" s="56"/>
      <c r="J76" s="55"/>
      <c r="K76" s="58"/>
      <c r="L76" s="66"/>
      <c r="M76" s="63"/>
      <c r="N76" s="57"/>
      <c r="O76" s="55"/>
      <c r="P76" s="56"/>
      <c r="Q76" s="56"/>
      <c r="R76" s="56"/>
      <c r="S76" s="56"/>
      <c r="T76" s="55"/>
      <c r="U76" s="57"/>
      <c r="V76" s="66"/>
    </row>
    <row r="77" spans="1:22" ht="12.75" customHeight="1">
      <c r="A77" s="52">
        <v>62</v>
      </c>
      <c r="B77" s="52"/>
      <c r="C77" s="53"/>
      <c r="D77" s="54"/>
      <c r="E77" s="55"/>
      <c r="F77" s="56"/>
      <c r="G77" s="56"/>
      <c r="H77" s="56"/>
      <c r="I77" s="56"/>
      <c r="J77" s="55"/>
      <c r="K77" s="58"/>
      <c r="L77" s="66"/>
      <c r="M77" s="63"/>
      <c r="N77" s="57"/>
      <c r="O77" s="55"/>
      <c r="P77" s="56"/>
      <c r="Q77" s="56"/>
      <c r="R77" s="56"/>
      <c r="S77" s="56"/>
      <c r="T77" s="55"/>
      <c r="U77" s="57"/>
      <c r="V77" s="66"/>
    </row>
    <row r="78" spans="1:22" ht="12.75" customHeight="1">
      <c r="A78" s="52">
        <v>63</v>
      </c>
      <c r="B78" s="52"/>
      <c r="C78" s="53"/>
      <c r="D78" s="54"/>
      <c r="E78" s="55"/>
      <c r="F78" s="56"/>
      <c r="G78" s="56"/>
      <c r="H78" s="56"/>
      <c r="I78" s="56"/>
      <c r="J78" s="55"/>
      <c r="K78" s="58"/>
      <c r="L78" s="66"/>
      <c r="M78" s="63"/>
      <c r="N78" s="57"/>
      <c r="O78" s="55"/>
      <c r="P78" s="56"/>
      <c r="Q78" s="56"/>
      <c r="R78" s="56"/>
      <c r="S78" s="56"/>
      <c r="T78" s="55"/>
      <c r="U78" s="57"/>
      <c r="V78" s="66"/>
    </row>
    <row r="79" spans="1:22" ht="12.75" customHeight="1">
      <c r="A79" s="52">
        <v>64</v>
      </c>
      <c r="B79" s="52"/>
      <c r="C79" s="53"/>
      <c r="D79" s="54"/>
      <c r="E79" s="55"/>
      <c r="F79" s="56"/>
      <c r="G79" s="56"/>
      <c r="H79" s="56"/>
      <c r="I79" s="56"/>
      <c r="J79" s="55"/>
      <c r="K79" s="58"/>
      <c r="L79" s="66"/>
      <c r="M79" s="63"/>
      <c r="N79" s="57"/>
      <c r="O79" s="55"/>
      <c r="P79" s="56"/>
      <c r="Q79" s="56"/>
      <c r="R79" s="56"/>
      <c r="S79" s="56"/>
      <c r="T79" s="55"/>
      <c r="U79" s="57"/>
      <c r="V79" s="66"/>
    </row>
    <row r="80" spans="1:22" ht="12.75" customHeight="1">
      <c r="A80" s="52">
        <v>65</v>
      </c>
      <c r="B80" s="52"/>
      <c r="C80" s="53"/>
      <c r="D80" s="54"/>
      <c r="E80" s="55"/>
      <c r="F80" s="56"/>
      <c r="G80" s="56"/>
      <c r="H80" s="56"/>
      <c r="I80" s="56"/>
      <c r="J80" s="55"/>
      <c r="K80" s="58"/>
      <c r="L80" s="66"/>
      <c r="M80" s="63"/>
      <c r="N80" s="57"/>
      <c r="O80" s="55"/>
      <c r="P80" s="56"/>
      <c r="Q80" s="56"/>
      <c r="R80" s="56"/>
      <c r="S80" s="56"/>
      <c r="T80" s="55"/>
      <c r="U80" s="57"/>
      <c r="V80" s="66"/>
    </row>
    <row r="81" spans="1:22" ht="12.75" customHeight="1">
      <c r="A81" s="52">
        <v>66</v>
      </c>
      <c r="B81" s="52"/>
      <c r="C81" s="53"/>
      <c r="D81" s="54"/>
      <c r="E81" s="55"/>
      <c r="F81" s="56"/>
      <c r="G81" s="56"/>
      <c r="H81" s="56"/>
      <c r="I81" s="56"/>
      <c r="J81" s="55"/>
      <c r="K81" s="58"/>
      <c r="L81" s="66"/>
      <c r="M81" s="63"/>
      <c r="N81" s="57"/>
      <c r="O81" s="55"/>
      <c r="P81" s="56"/>
      <c r="Q81" s="56"/>
      <c r="R81" s="56"/>
      <c r="S81" s="56"/>
      <c r="T81" s="55"/>
      <c r="U81" s="57"/>
      <c r="V81" s="66"/>
    </row>
    <row r="82" spans="1:22" ht="12.75" customHeight="1">
      <c r="A82" s="52">
        <v>67</v>
      </c>
      <c r="B82" s="52"/>
      <c r="C82" s="53"/>
      <c r="D82" s="54"/>
      <c r="E82" s="55"/>
      <c r="F82" s="56"/>
      <c r="G82" s="56"/>
      <c r="H82" s="56"/>
      <c r="I82" s="56"/>
      <c r="J82" s="55"/>
      <c r="K82" s="58"/>
      <c r="L82" s="66"/>
      <c r="M82" s="63"/>
      <c r="N82" s="57"/>
      <c r="O82" s="55"/>
      <c r="P82" s="56"/>
      <c r="Q82" s="56"/>
      <c r="R82" s="56"/>
      <c r="S82" s="56"/>
      <c r="T82" s="55"/>
      <c r="U82" s="57"/>
      <c r="V82" s="66"/>
    </row>
    <row r="83" spans="1:22" ht="12.75" customHeight="1">
      <c r="A83" s="52">
        <v>68</v>
      </c>
      <c r="B83" s="52"/>
      <c r="C83" s="53"/>
      <c r="D83" s="54"/>
      <c r="E83" s="55"/>
      <c r="F83" s="56"/>
      <c r="G83" s="56"/>
      <c r="H83" s="56"/>
      <c r="I83" s="56"/>
      <c r="J83" s="55"/>
      <c r="K83" s="58"/>
      <c r="L83" s="66"/>
      <c r="M83" s="63"/>
      <c r="N83" s="57"/>
      <c r="O83" s="55"/>
      <c r="P83" s="56"/>
      <c r="Q83" s="56"/>
      <c r="R83" s="56"/>
      <c r="S83" s="56"/>
      <c r="T83" s="55"/>
      <c r="U83" s="57"/>
      <c r="V83" s="66"/>
    </row>
    <row r="84" spans="1:22" ht="12.75" customHeight="1">
      <c r="A84" s="52">
        <v>69</v>
      </c>
      <c r="B84" s="52"/>
      <c r="C84" s="53"/>
      <c r="D84" s="54"/>
      <c r="E84" s="55"/>
      <c r="F84" s="56"/>
      <c r="G84" s="56"/>
      <c r="H84" s="56"/>
      <c r="I84" s="56"/>
      <c r="J84" s="55"/>
      <c r="K84" s="58"/>
      <c r="L84" s="66"/>
      <c r="M84" s="63"/>
      <c r="N84" s="57"/>
      <c r="O84" s="55"/>
      <c r="P84" s="56"/>
      <c r="Q84" s="56"/>
      <c r="R84" s="56"/>
      <c r="S84" s="56"/>
      <c r="T84" s="55"/>
      <c r="U84" s="57"/>
      <c r="V84" s="66"/>
    </row>
    <row r="85" spans="1:22" ht="12.75" customHeight="1">
      <c r="A85" s="52">
        <v>70</v>
      </c>
      <c r="B85" s="52"/>
      <c r="C85" s="53"/>
      <c r="D85" s="54"/>
      <c r="E85" s="55"/>
      <c r="F85" s="56"/>
      <c r="G85" s="56"/>
      <c r="H85" s="56"/>
      <c r="I85" s="56"/>
      <c r="J85" s="55"/>
      <c r="K85" s="58"/>
      <c r="L85" s="66"/>
      <c r="M85" s="63"/>
      <c r="N85" s="57"/>
      <c r="O85" s="55"/>
      <c r="P85" s="56"/>
      <c r="Q85" s="56"/>
      <c r="R85" s="56"/>
      <c r="S85" s="56"/>
      <c r="T85" s="55"/>
      <c r="U85" s="57"/>
      <c r="V85" s="66"/>
    </row>
    <row r="86" spans="1:22" ht="12.75" customHeight="1">
      <c r="A86" s="52">
        <v>71</v>
      </c>
      <c r="B86" s="52"/>
      <c r="C86" s="53"/>
      <c r="D86" s="54"/>
      <c r="E86" s="55"/>
      <c r="F86" s="56"/>
      <c r="G86" s="56"/>
      <c r="H86" s="56"/>
      <c r="I86" s="56"/>
      <c r="J86" s="55"/>
      <c r="K86" s="58"/>
      <c r="L86" s="66"/>
      <c r="M86" s="63"/>
      <c r="N86" s="57"/>
      <c r="O86" s="55"/>
      <c r="P86" s="56"/>
      <c r="Q86" s="56"/>
      <c r="R86" s="56"/>
      <c r="S86" s="56"/>
      <c r="T86" s="55"/>
      <c r="U86" s="57"/>
      <c r="V86" s="66"/>
    </row>
    <row r="87" spans="1:22" ht="12.75" customHeight="1">
      <c r="A87" s="52">
        <v>72</v>
      </c>
      <c r="B87" s="52"/>
      <c r="C87" s="53"/>
      <c r="D87" s="54"/>
      <c r="E87" s="55"/>
      <c r="F87" s="56"/>
      <c r="G87" s="56"/>
      <c r="H87" s="56"/>
      <c r="I87" s="56"/>
      <c r="J87" s="55"/>
      <c r="K87" s="58"/>
      <c r="L87" s="66"/>
      <c r="M87" s="63"/>
      <c r="N87" s="57"/>
      <c r="O87" s="55"/>
      <c r="P87" s="56"/>
      <c r="Q87" s="56"/>
      <c r="R87" s="56"/>
      <c r="S87" s="56"/>
      <c r="T87" s="55"/>
      <c r="U87" s="57"/>
      <c r="V87" s="66"/>
    </row>
    <row r="88" spans="1:22" ht="12.75" customHeight="1">
      <c r="A88" s="52">
        <v>73</v>
      </c>
      <c r="B88" s="52"/>
      <c r="C88" s="53"/>
      <c r="D88" s="54"/>
      <c r="E88" s="55"/>
      <c r="F88" s="56"/>
      <c r="G88" s="56"/>
      <c r="H88" s="56"/>
      <c r="I88" s="56"/>
      <c r="J88" s="55"/>
      <c r="K88" s="58"/>
      <c r="L88" s="66"/>
      <c r="M88" s="63"/>
      <c r="N88" s="57"/>
      <c r="O88" s="55"/>
      <c r="P88" s="56"/>
      <c r="Q88" s="56"/>
      <c r="R88" s="56"/>
      <c r="S88" s="56"/>
      <c r="T88" s="55"/>
      <c r="U88" s="57"/>
      <c r="V88" s="66"/>
    </row>
    <row r="89" spans="1:22" ht="12.75" customHeight="1">
      <c r="A89" s="52">
        <v>74</v>
      </c>
      <c r="B89" s="52"/>
      <c r="C89" s="53"/>
      <c r="D89" s="54"/>
      <c r="E89" s="55"/>
      <c r="F89" s="56"/>
      <c r="G89" s="56"/>
      <c r="H89" s="56"/>
      <c r="I89" s="56"/>
      <c r="J89" s="55"/>
      <c r="K89" s="58"/>
      <c r="L89" s="66"/>
      <c r="M89" s="63"/>
      <c r="N89" s="57"/>
      <c r="O89" s="55"/>
      <c r="P89" s="56"/>
      <c r="Q89" s="56"/>
      <c r="R89" s="56"/>
      <c r="S89" s="56"/>
      <c r="T89" s="55"/>
      <c r="U89" s="57"/>
      <c r="V89" s="66"/>
    </row>
    <row r="90" spans="1:22" ht="12.75" customHeight="1">
      <c r="A90" s="52">
        <v>75</v>
      </c>
      <c r="B90" s="52"/>
      <c r="C90" s="53"/>
      <c r="D90" s="54"/>
      <c r="E90" s="55"/>
      <c r="F90" s="56"/>
      <c r="G90" s="56"/>
      <c r="H90" s="56"/>
      <c r="I90" s="56"/>
      <c r="J90" s="55"/>
      <c r="K90" s="58"/>
      <c r="L90" s="66"/>
      <c r="M90" s="63"/>
      <c r="N90" s="57"/>
      <c r="O90" s="55"/>
      <c r="P90" s="56"/>
      <c r="Q90" s="56"/>
      <c r="R90" s="56"/>
      <c r="S90" s="56"/>
      <c r="T90" s="55"/>
      <c r="U90" s="57"/>
      <c r="V90" s="66"/>
    </row>
    <row r="91" spans="1:22" ht="12.75" customHeight="1">
      <c r="A91" s="52">
        <v>76</v>
      </c>
      <c r="B91" s="52"/>
      <c r="C91" s="53"/>
      <c r="D91" s="54"/>
      <c r="E91" s="55"/>
      <c r="F91" s="56"/>
      <c r="G91" s="56"/>
      <c r="H91" s="56"/>
      <c r="I91" s="56"/>
      <c r="J91" s="55"/>
      <c r="K91" s="58"/>
      <c r="L91" s="66"/>
      <c r="M91" s="63"/>
      <c r="N91" s="57"/>
      <c r="O91" s="55"/>
      <c r="P91" s="56"/>
      <c r="Q91" s="56"/>
      <c r="R91" s="56"/>
      <c r="S91" s="56"/>
      <c r="T91" s="55"/>
      <c r="U91" s="57"/>
      <c r="V91" s="66"/>
    </row>
    <row r="92" spans="1:22" ht="12.75" customHeight="1">
      <c r="A92" s="52">
        <v>77</v>
      </c>
      <c r="B92" s="52"/>
      <c r="C92" s="53"/>
      <c r="D92" s="54"/>
      <c r="E92" s="55"/>
      <c r="F92" s="56"/>
      <c r="G92" s="56"/>
      <c r="H92" s="56"/>
      <c r="I92" s="56"/>
      <c r="J92" s="55"/>
      <c r="K92" s="58"/>
      <c r="L92" s="66"/>
      <c r="M92" s="63"/>
      <c r="N92" s="57"/>
      <c r="O92" s="55"/>
      <c r="P92" s="56"/>
      <c r="Q92" s="56"/>
      <c r="R92" s="56"/>
      <c r="S92" s="56"/>
      <c r="T92" s="55"/>
      <c r="U92" s="57"/>
      <c r="V92" s="66"/>
    </row>
    <row r="93" spans="1:22" ht="12.75" customHeight="1">
      <c r="A93" s="52">
        <v>78</v>
      </c>
      <c r="B93" s="52"/>
      <c r="C93" s="53"/>
      <c r="D93" s="54"/>
      <c r="E93" s="55"/>
      <c r="F93" s="56"/>
      <c r="G93" s="56"/>
      <c r="H93" s="56"/>
      <c r="I93" s="56"/>
      <c r="J93" s="55"/>
      <c r="K93" s="58"/>
      <c r="L93" s="66"/>
      <c r="M93" s="63"/>
      <c r="N93" s="57"/>
      <c r="O93" s="55"/>
      <c r="P93" s="56"/>
      <c r="Q93" s="56"/>
      <c r="R93" s="56"/>
      <c r="S93" s="56"/>
      <c r="T93" s="55"/>
      <c r="U93" s="57"/>
      <c r="V93" s="66"/>
    </row>
    <row r="94" spans="1:22" ht="12.75" customHeight="1">
      <c r="A94" s="52">
        <v>79</v>
      </c>
      <c r="B94" s="52"/>
      <c r="C94" s="53"/>
      <c r="D94" s="54"/>
      <c r="E94" s="55"/>
      <c r="F94" s="56"/>
      <c r="G94" s="56"/>
      <c r="H94" s="56"/>
      <c r="I94" s="56"/>
      <c r="J94" s="55"/>
      <c r="K94" s="58"/>
      <c r="L94" s="66"/>
      <c r="M94" s="63"/>
      <c r="N94" s="57"/>
      <c r="O94" s="55"/>
      <c r="P94" s="56"/>
      <c r="Q94" s="56"/>
      <c r="R94" s="56"/>
      <c r="S94" s="56"/>
      <c r="T94" s="55"/>
      <c r="U94" s="57"/>
      <c r="V94" s="66"/>
    </row>
    <row r="95" spans="1:22" ht="12.75" customHeight="1">
      <c r="A95" s="52">
        <v>80</v>
      </c>
      <c r="B95" s="52"/>
      <c r="C95" s="53"/>
      <c r="D95" s="54"/>
      <c r="E95" s="55"/>
      <c r="F95" s="56"/>
      <c r="G95" s="56"/>
      <c r="H95" s="56"/>
      <c r="I95" s="56"/>
      <c r="J95" s="55"/>
      <c r="K95" s="58"/>
      <c r="L95" s="66"/>
      <c r="M95" s="63"/>
      <c r="N95" s="57"/>
      <c r="O95" s="55"/>
      <c r="P95" s="56"/>
      <c r="Q95" s="56"/>
      <c r="R95" s="56"/>
      <c r="S95" s="56"/>
      <c r="T95" s="55"/>
      <c r="U95" s="57"/>
      <c r="V95" s="66"/>
    </row>
    <row r="96" spans="1:22" ht="12.75" customHeight="1">
      <c r="A96" s="52">
        <v>81</v>
      </c>
      <c r="B96" s="52"/>
      <c r="C96" s="53"/>
      <c r="D96" s="54"/>
      <c r="E96" s="55"/>
      <c r="F96" s="56"/>
      <c r="G96" s="56"/>
      <c r="H96" s="56"/>
      <c r="I96" s="56"/>
      <c r="J96" s="55"/>
      <c r="K96" s="58"/>
      <c r="L96" s="66"/>
      <c r="M96" s="63"/>
      <c r="N96" s="57"/>
      <c r="O96" s="55"/>
      <c r="P96" s="56"/>
      <c r="Q96" s="56"/>
      <c r="R96" s="56"/>
      <c r="S96" s="56"/>
      <c r="T96" s="55"/>
      <c r="U96" s="57"/>
      <c r="V96" s="66"/>
    </row>
    <row r="97" spans="1:22" ht="12.75" customHeight="1">
      <c r="A97" s="52">
        <v>82</v>
      </c>
      <c r="B97" s="52"/>
      <c r="C97" s="53"/>
      <c r="D97" s="54"/>
      <c r="E97" s="55"/>
      <c r="F97" s="56"/>
      <c r="G97" s="56"/>
      <c r="H97" s="56"/>
      <c r="I97" s="56"/>
      <c r="J97" s="55"/>
      <c r="K97" s="58"/>
      <c r="L97" s="66"/>
      <c r="M97" s="63"/>
      <c r="N97" s="57"/>
      <c r="O97" s="55"/>
      <c r="P97" s="56"/>
      <c r="Q97" s="56"/>
      <c r="R97" s="56"/>
      <c r="S97" s="56"/>
      <c r="T97" s="55"/>
      <c r="U97" s="57"/>
      <c r="V97" s="66"/>
    </row>
    <row r="98" spans="1:22" ht="12.75" customHeight="1">
      <c r="A98" s="52">
        <v>83</v>
      </c>
      <c r="B98" s="133"/>
      <c r="C98" s="128"/>
      <c r="D98" s="124"/>
      <c r="E98" s="125"/>
      <c r="F98" s="126"/>
      <c r="G98" s="126"/>
      <c r="H98" s="126"/>
      <c r="I98" s="126"/>
      <c r="J98" s="125"/>
      <c r="K98" s="127"/>
      <c r="L98" s="128"/>
      <c r="M98" s="129"/>
      <c r="N98" s="132"/>
      <c r="O98" s="55"/>
      <c r="P98" s="56"/>
      <c r="Q98" s="56"/>
      <c r="R98" s="56"/>
      <c r="S98" s="56"/>
      <c r="T98" s="55"/>
      <c r="U98" s="57"/>
      <c r="V98" s="66"/>
    </row>
    <row r="99" spans="1:22" ht="12.75" customHeight="1">
      <c r="A99" s="52">
        <v>84</v>
      </c>
      <c r="B99" s="52"/>
      <c r="C99" s="53"/>
      <c r="D99" s="54"/>
      <c r="E99" s="55"/>
      <c r="F99" s="56"/>
      <c r="G99" s="56"/>
      <c r="H99" s="56"/>
      <c r="I99" s="56"/>
      <c r="J99" s="55"/>
      <c r="K99" s="58"/>
      <c r="L99" s="66"/>
      <c r="M99" s="63"/>
      <c r="N99" s="57"/>
      <c r="O99" s="121"/>
      <c r="P99" s="56"/>
      <c r="Q99" s="56"/>
      <c r="R99" s="56"/>
      <c r="S99" s="56"/>
      <c r="T99" s="55"/>
      <c r="U99" s="57"/>
      <c r="V99" s="66"/>
    </row>
    <row r="100" spans="1:22" ht="12.75" customHeight="1">
      <c r="A100" s="52">
        <v>85</v>
      </c>
      <c r="B100" s="52"/>
      <c r="C100" s="53"/>
      <c r="D100" s="54"/>
      <c r="E100" s="55"/>
      <c r="F100" s="56"/>
      <c r="G100" s="56"/>
      <c r="H100" s="56"/>
      <c r="I100" s="56"/>
      <c r="J100" s="55"/>
      <c r="K100" s="58"/>
      <c r="L100" s="66"/>
      <c r="M100" s="63"/>
      <c r="N100" s="57"/>
      <c r="O100" s="55"/>
      <c r="P100" s="56"/>
      <c r="Q100" s="56"/>
      <c r="R100" s="56"/>
      <c r="S100" s="56"/>
      <c r="T100" s="55"/>
      <c r="U100" s="57"/>
      <c r="V100" s="66"/>
    </row>
    <row r="101" spans="1:22" ht="12.75" customHeight="1">
      <c r="A101" s="52">
        <v>86</v>
      </c>
      <c r="B101" s="52"/>
      <c r="C101" s="53"/>
      <c r="D101" s="54"/>
      <c r="E101" s="55"/>
      <c r="F101" s="56"/>
      <c r="G101" s="56"/>
      <c r="H101" s="56"/>
      <c r="I101" s="56"/>
      <c r="J101" s="55"/>
      <c r="K101" s="58"/>
      <c r="L101" s="66"/>
      <c r="M101" s="63"/>
      <c r="N101" s="57"/>
      <c r="O101" s="55"/>
      <c r="P101" s="56"/>
      <c r="Q101" s="56"/>
      <c r="R101" s="56"/>
      <c r="S101" s="56"/>
      <c r="T101" s="55"/>
      <c r="U101" s="57"/>
      <c r="V101" s="66"/>
    </row>
    <row r="102" spans="1:22" ht="12.75" customHeight="1">
      <c r="A102" s="52">
        <v>87</v>
      </c>
      <c r="B102" s="52"/>
      <c r="C102" s="53"/>
      <c r="D102" s="54"/>
      <c r="E102" s="55"/>
      <c r="F102" s="56"/>
      <c r="G102" s="56"/>
      <c r="H102" s="56"/>
      <c r="I102" s="56"/>
      <c r="J102" s="55"/>
      <c r="K102" s="58"/>
      <c r="L102" s="66"/>
      <c r="M102" s="63"/>
      <c r="N102" s="57"/>
      <c r="O102" s="55"/>
      <c r="P102" s="56"/>
      <c r="Q102" s="56"/>
      <c r="R102" s="56"/>
      <c r="S102" s="56"/>
      <c r="T102" s="55"/>
      <c r="U102" s="57"/>
      <c r="V102" s="66"/>
    </row>
    <row r="103" spans="1:22" ht="12.75" customHeight="1">
      <c r="A103" s="52">
        <v>88</v>
      </c>
      <c r="B103" s="52"/>
      <c r="C103" s="53"/>
      <c r="D103" s="54"/>
      <c r="E103" s="55"/>
      <c r="F103" s="56"/>
      <c r="G103" s="56"/>
      <c r="H103" s="56"/>
      <c r="I103" s="56"/>
      <c r="J103" s="55"/>
      <c r="K103" s="58"/>
      <c r="L103" s="66"/>
      <c r="M103" s="63"/>
      <c r="N103" s="57"/>
      <c r="O103" s="55"/>
      <c r="P103" s="56"/>
      <c r="Q103" s="56"/>
      <c r="R103" s="56"/>
      <c r="S103" s="56"/>
      <c r="T103" s="55"/>
      <c r="U103" s="57"/>
      <c r="V103" s="66"/>
    </row>
    <row r="104" spans="1:22" ht="12.75" customHeight="1">
      <c r="A104" s="52">
        <v>89</v>
      </c>
      <c r="B104" s="52"/>
      <c r="C104" s="53"/>
      <c r="D104" s="54"/>
      <c r="E104" s="55"/>
      <c r="F104" s="56"/>
      <c r="G104" s="56"/>
      <c r="H104" s="56"/>
      <c r="I104" s="56"/>
      <c r="J104" s="55"/>
      <c r="K104" s="58"/>
      <c r="L104" s="66"/>
      <c r="M104" s="63"/>
      <c r="N104" s="57"/>
      <c r="O104" s="55"/>
      <c r="P104" s="56"/>
      <c r="Q104" s="56"/>
      <c r="R104" s="56"/>
      <c r="S104" s="56"/>
      <c r="T104" s="55"/>
      <c r="U104" s="57"/>
      <c r="V104" s="66"/>
    </row>
    <row r="105" spans="1:22" ht="12.75" customHeight="1">
      <c r="A105" s="52">
        <v>90</v>
      </c>
      <c r="B105" s="52"/>
      <c r="C105" s="53"/>
      <c r="D105" s="54"/>
      <c r="E105" s="55"/>
      <c r="F105" s="56"/>
      <c r="G105" s="56"/>
      <c r="H105" s="56"/>
      <c r="I105" s="56"/>
      <c r="J105" s="55"/>
      <c r="K105" s="58"/>
      <c r="L105" s="66"/>
      <c r="M105" s="63"/>
      <c r="N105" s="57"/>
      <c r="O105" s="55"/>
      <c r="P105" s="56"/>
      <c r="Q105" s="56"/>
      <c r="R105" s="56"/>
      <c r="S105" s="56"/>
      <c r="T105" s="55"/>
      <c r="U105" s="57"/>
      <c r="V105" s="66"/>
    </row>
    <row r="106" spans="1:22" ht="12.75" customHeight="1">
      <c r="A106" s="52">
        <v>91</v>
      </c>
      <c r="B106" s="52"/>
      <c r="C106" s="53"/>
      <c r="D106" s="54"/>
      <c r="E106" s="55"/>
      <c r="F106" s="56"/>
      <c r="G106" s="56"/>
      <c r="H106" s="56"/>
      <c r="I106" s="56"/>
      <c r="J106" s="55"/>
      <c r="K106" s="58"/>
      <c r="L106" s="66"/>
      <c r="M106" s="63"/>
      <c r="N106" s="57"/>
      <c r="O106" s="55"/>
      <c r="P106" s="56"/>
      <c r="Q106" s="56"/>
      <c r="R106" s="56"/>
      <c r="S106" s="56"/>
      <c r="T106" s="55"/>
      <c r="U106" s="57"/>
      <c r="V106" s="66"/>
    </row>
    <row r="107" spans="1:22" ht="12.75" customHeight="1">
      <c r="A107" s="52">
        <v>92</v>
      </c>
      <c r="B107" s="52"/>
      <c r="C107" s="53"/>
      <c r="D107" s="54"/>
      <c r="E107" s="55"/>
      <c r="F107" s="56"/>
      <c r="G107" s="56"/>
      <c r="H107" s="56"/>
      <c r="I107" s="56"/>
      <c r="J107" s="55"/>
      <c r="K107" s="58"/>
      <c r="L107" s="66"/>
      <c r="M107" s="63"/>
      <c r="N107" s="57"/>
      <c r="O107" s="55"/>
      <c r="P107" s="56"/>
      <c r="Q107" s="56"/>
      <c r="R107" s="56"/>
      <c r="S107" s="56"/>
      <c r="T107" s="55"/>
      <c r="U107" s="57"/>
      <c r="V107" s="66"/>
    </row>
    <row r="108" spans="1:22" ht="12.75" customHeight="1">
      <c r="A108" s="52">
        <v>93</v>
      </c>
      <c r="B108" s="52"/>
      <c r="C108" s="53"/>
      <c r="D108" s="54"/>
      <c r="E108" s="55"/>
      <c r="F108" s="56"/>
      <c r="G108" s="56"/>
      <c r="H108" s="56"/>
      <c r="I108" s="56"/>
      <c r="J108" s="55"/>
      <c r="K108" s="58"/>
      <c r="L108" s="66"/>
      <c r="M108" s="63"/>
      <c r="N108" s="57"/>
      <c r="O108" s="55"/>
      <c r="P108" s="56"/>
      <c r="Q108" s="56"/>
      <c r="R108" s="56"/>
      <c r="S108" s="56"/>
      <c r="T108" s="55"/>
      <c r="U108" s="57"/>
      <c r="V108" s="66"/>
    </row>
    <row r="109" spans="1:22" ht="12.75" customHeight="1">
      <c r="A109" s="52">
        <v>94</v>
      </c>
      <c r="B109" s="52"/>
      <c r="C109" s="53"/>
      <c r="D109" s="54"/>
      <c r="E109" s="55"/>
      <c r="F109" s="56"/>
      <c r="G109" s="56"/>
      <c r="H109" s="56"/>
      <c r="I109" s="56"/>
      <c r="J109" s="55"/>
      <c r="K109" s="58"/>
      <c r="L109" s="66"/>
      <c r="M109" s="63"/>
      <c r="N109" s="57"/>
      <c r="O109" s="55"/>
      <c r="P109" s="56"/>
      <c r="Q109" s="56"/>
      <c r="R109" s="56"/>
      <c r="S109" s="56"/>
      <c r="T109" s="55"/>
      <c r="U109" s="57"/>
      <c r="V109" s="66"/>
    </row>
    <row r="110" spans="1:22" ht="12.75" customHeight="1">
      <c r="A110" s="52">
        <v>95</v>
      </c>
      <c r="B110" s="52"/>
      <c r="C110" s="53"/>
      <c r="D110" s="54"/>
      <c r="E110" s="55"/>
      <c r="F110" s="56"/>
      <c r="G110" s="56"/>
      <c r="H110" s="56"/>
      <c r="I110" s="56"/>
      <c r="J110" s="55"/>
      <c r="K110" s="58"/>
      <c r="L110" s="66"/>
      <c r="M110" s="63"/>
      <c r="N110" s="57"/>
      <c r="O110" s="55"/>
      <c r="P110" s="56"/>
      <c r="Q110" s="56"/>
      <c r="R110" s="56"/>
      <c r="S110" s="56"/>
      <c r="T110" s="55"/>
      <c r="U110" s="57"/>
      <c r="V110" s="66"/>
    </row>
    <row r="111" spans="1:22" ht="12.75" customHeight="1">
      <c r="A111" s="52">
        <v>96</v>
      </c>
      <c r="B111" s="52"/>
      <c r="C111" s="53"/>
      <c r="D111" s="54"/>
      <c r="E111" s="55"/>
      <c r="F111" s="56"/>
      <c r="G111" s="56"/>
      <c r="H111" s="56"/>
      <c r="I111" s="56"/>
      <c r="J111" s="55"/>
      <c r="K111" s="58"/>
      <c r="L111" s="66"/>
      <c r="M111" s="63"/>
      <c r="N111" s="57"/>
      <c r="O111" s="55"/>
      <c r="P111" s="56"/>
      <c r="Q111" s="56"/>
      <c r="R111" s="56"/>
      <c r="S111" s="56"/>
      <c r="T111" s="55"/>
      <c r="U111" s="57"/>
      <c r="V111" s="66"/>
    </row>
    <row r="112" spans="1:22" ht="24.75" customHeight="1">
      <c r="A112" s="52">
        <v>97</v>
      </c>
      <c r="B112" s="65"/>
      <c r="C112" s="59"/>
      <c r="D112" s="60"/>
      <c r="E112" s="61"/>
      <c r="F112" s="62"/>
      <c r="G112" s="62"/>
      <c r="H112" s="62"/>
      <c r="I112" s="62"/>
      <c r="J112" s="61"/>
      <c r="K112" s="64"/>
      <c r="L112" s="51"/>
      <c r="M112" s="63"/>
      <c r="N112" s="63"/>
      <c r="O112" s="61"/>
      <c r="P112" s="61"/>
      <c r="Q112" s="61"/>
      <c r="R112" s="61"/>
      <c r="S112" s="61"/>
      <c r="T112" s="61"/>
      <c r="U112" s="61"/>
      <c r="V112" s="51"/>
    </row>
    <row r="113" spans="1:22" ht="12.75" customHeight="1">
      <c r="A113" s="52">
        <v>98</v>
      </c>
      <c r="B113" s="52"/>
      <c r="C113" s="128"/>
      <c r="D113" s="124"/>
      <c r="E113" s="125"/>
      <c r="F113" s="126"/>
      <c r="G113" s="126"/>
      <c r="H113" s="126"/>
      <c r="I113" s="126"/>
      <c r="J113" s="127"/>
      <c r="K113" s="127"/>
      <c r="L113" s="127"/>
      <c r="M113" s="129"/>
      <c r="N113" s="132"/>
      <c r="O113" s="125"/>
      <c r="P113" s="126"/>
      <c r="Q113" s="126"/>
      <c r="R113" s="126"/>
      <c r="S113" s="126"/>
      <c r="T113" s="132"/>
      <c r="U113" s="132"/>
      <c r="V113" s="128"/>
    </row>
    <row r="114" spans="1:22" ht="12.75" customHeight="1">
      <c r="A114" s="52">
        <v>99</v>
      </c>
      <c r="B114" s="52"/>
      <c r="C114" s="53"/>
      <c r="D114" s="54"/>
      <c r="E114" s="55"/>
      <c r="F114" s="56"/>
      <c r="G114" s="56"/>
      <c r="H114" s="56"/>
      <c r="I114" s="56"/>
      <c r="J114" s="58"/>
      <c r="K114" s="58"/>
      <c r="L114" s="58"/>
      <c r="M114" s="63"/>
      <c r="N114" s="57"/>
      <c r="O114" s="55"/>
      <c r="P114" s="56"/>
      <c r="Q114" s="56"/>
      <c r="R114" s="56"/>
      <c r="S114" s="56"/>
      <c r="T114" s="57"/>
      <c r="U114" s="57"/>
      <c r="V114" s="66"/>
    </row>
    <row r="115" spans="1:22" ht="24.75" customHeight="1">
      <c r="A115" s="143">
        <v>100</v>
      </c>
      <c r="B115" s="143"/>
      <c r="C115" s="144"/>
      <c r="D115" s="145"/>
      <c r="E115" s="146"/>
      <c r="F115" s="147"/>
      <c r="G115" s="147"/>
      <c r="H115" s="147"/>
      <c r="I115" s="147"/>
      <c r="J115" s="148"/>
      <c r="K115" s="148"/>
      <c r="L115" s="148"/>
      <c r="M115" s="151"/>
      <c r="N115" s="151"/>
      <c r="O115" s="149"/>
      <c r="P115" s="149"/>
      <c r="Q115" s="149"/>
      <c r="R115" s="149"/>
      <c r="S115" s="149"/>
      <c r="T115" s="149"/>
      <c r="U115" s="149"/>
      <c r="V115" s="150"/>
    </row>
    <row r="116" spans="1:22" ht="12.75" customHeight="1">
      <c r="A116" s="52">
        <v>101</v>
      </c>
      <c r="B116" s="52"/>
      <c r="C116" s="53"/>
      <c r="D116" s="54"/>
      <c r="E116" s="55"/>
      <c r="F116" s="56"/>
      <c r="G116" s="56"/>
      <c r="H116" s="56"/>
      <c r="I116" s="56"/>
      <c r="J116" s="58"/>
      <c r="K116" s="58"/>
      <c r="L116" s="58"/>
      <c r="M116" s="63"/>
      <c r="N116" s="57"/>
      <c r="O116" s="55"/>
      <c r="P116" s="56"/>
      <c r="Q116" s="56"/>
      <c r="R116" s="56"/>
      <c r="S116" s="56"/>
      <c r="T116" s="57"/>
      <c r="U116" s="57"/>
      <c r="V116" s="66"/>
    </row>
    <row r="117" spans="1:22" ht="12.75" customHeight="1">
      <c r="A117" s="52">
        <v>102</v>
      </c>
      <c r="B117" s="52"/>
      <c r="C117" s="53"/>
      <c r="D117" s="54"/>
      <c r="E117" s="55"/>
      <c r="F117" s="56"/>
      <c r="G117" s="56"/>
      <c r="H117" s="56"/>
      <c r="I117" s="56"/>
      <c r="J117" s="58"/>
      <c r="K117" s="58"/>
      <c r="L117" s="58"/>
      <c r="M117" s="63"/>
      <c r="N117" s="57"/>
      <c r="O117" s="55"/>
      <c r="P117" s="56"/>
      <c r="Q117" s="56"/>
      <c r="R117" s="56"/>
      <c r="S117" s="56"/>
      <c r="T117" s="57"/>
      <c r="U117" s="57"/>
      <c r="V117" s="66"/>
    </row>
    <row r="118" spans="1:22" s="22" customFormat="1" ht="34.5" customHeight="1">
      <c r="A118" s="52">
        <v>103</v>
      </c>
      <c r="B118" s="46"/>
      <c r="C118" s="51"/>
      <c r="D118" s="60"/>
      <c r="E118" s="70"/>
      <c r="F118" s="70"/>
      <c r="G118" s="70"/>
      <c r="H118" s="70"/>
      <c r="I118" s="70"/>
      <c r="J118" s="70"/>
      <c r="K118" s="70"/>
      <c r="L118" s="64"/>
      <c r="M118" s="63"/>
      <c r="N118" s="57"/>
      <c r="O118" s="70"/>
      <c r="P118" s="70"/>
      <c r="Q118" s="70"/>
      <c r="R118" s="70"/>
      <c r="S118" s="70"/>
      <c r="T118" s="70"/>
      <c r="U118" s="70"/>
      <c r="V118" s="64"/>
    </row>
    <row r="119" ht="13.5">
      <c r="A119" s="13"/>
    </row>
    <row r="120" spans="1:11" ht="13.5">
      <c r="A120"/>
      <c r="B120"/>
      <c r="C120"/>
      <c r="D120"/>
      <c r="E120"/>
      <c r="F120"/>
      <c r="G120"/>
      <c r="H120"/>
      <c r="I120"/>
      <c r="J120"/>
      <c r="K120"/>
    </row>
    <row r="121" spans="1:22" ht="15.75" customHeight="1">
      <c r="A121"/>
      <c r="B121"/>
      <c r="C121"/>
      <c r="D121"/>
      <c r="E121"/>
      <c r="F121"/>
      <c r="G121"/>
      <c r="H121"/>
      <c r="I121"/>
      <c r="J121"/>
      <c r="K121"/>
      <c r="U121" s="140"/>
      <c r="V121" s="141"/>
    </row>
    <row r="122" spans="1:22" ht="13.5">
      <c r="A122"/>
      <c r="B122"/>
      <c r="C122"/>
      <c r="D122"/>
      <c r="E122"/>
      <c r="F122"/>
      <c r="G122"/>
      <c r="H122"/>
      <c r="I122"/>
      <c r="J122"/>
      <c r="K122"/>
      <c r="U122" s="140"/>
      <c r="V122" s="141"/>
    </row>
    <row r="123" spans="1:22" ht="13.5">
      <c r="A123"/>
      <c r="B123"/>
      <c r="C123"/>
      <c r="D123"/>
      <c r="E123"/>
      <c r="F123"/>
      <c r="G123"/>
      <c r="H123"/>
      <c r="I123"/>
      <c r="J123"/>
      <c r="K123"/>
      <c r="U123" s="38"/>
      <c r="V123" s="39"/>
    </row>
    <row r="124" spans="1:22" ht="13.5">
      <c r="A124"/>
      <c r="B124"/>
      <c r="C124"/>
      <c r="D124"/>
      <c r="E124"/>
      <c r="F124"/>
      <c r="G124"/>
      <c r="H124"/>
      <c r="I124"/>
      <c r="J124"/>
      <c r="K124"/>
      <c r="U124" s="38"/>
      <c r="V124" s="39"/>
    </row>
  </sheetData>
  <sheetProtection/>
  <printOptions horizontalCentered="1"/>
  <pageMargins left="0.15748031496062992" right="0.9448818897637796" top="1.5748031496062993" bottom="1.8897637795275593" header="1.1023622047244095" footer="1.3779527559055118"/>
  <pageSetup horizontalDpi="300" verticalDpi="300" orientation="landscape" paperSize="9" r:id="rId1"/>
  <headerFooter alignWithMargins="0">
    <oddHeader>&amp;R&amp;D</oddHeader>
    <oddFooter>&amp;RStranica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73" customWidth="1"/>
    <col min="2" max="18" width="7.140625" style="73" customWidth="1"/>
    <col min="19" max="16384" width="9.140625" style="73" customWidth="1"/>
  </cols>
  <sheetData>
    <row r="2" spans="1:5" ht="12.75">
      <c r="A2" s="74"/>
      <c r="E2" s="75">
        <v>1</v>
      </c>
    </row>
    <row r="3" spans="1:18" ht="25.5" customHeight="1">
      <c r="A3" s="199" t="s">
        <v>43</v>
      </c>
      <c r="B3" s="198" t="s">
        <v>44</v>
      </c>
      <c r="C3" s="198" t="s">
        <v>45</v>
      </c>
      <c r="D3" s="198" t="s">
        <v>46</v>
      </c>
      <c r="E3" s="198" t="e">
        <f>Prihodi!#REF!</f>
        <v>#REF!</v>
      </c>
      <c r="F3" s="199" t="s">
        <v>47</v>
      </c>
      <c r="G3" s="199" t="s">
        <v>48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 s="76" customFormat="1" ht="25.5" customHeight="1">
      <c r="A4" s="199"/>
      <c r="B4" s="198"/>
      <c r="C4" s="198"/>
      <c r="D4" s="198"/>
      <c r="E4" s="198"/>
      <c r="F4" s="199"/>
      <c r="G4" s="2" t="s">
        <v>49</v>
      </c>
      <c r="H4" s="2" t="s">
        <v>50</v>
      </c>
      <c r="I4" s="2" t="s">
        <v>51</v>
      </c>
      <c r="J4" s="2" t="s">
        <v>52</v>
      </c>
      <c r="K4" s="2" t="s">
        <v>53</v>
      </c>
      <c r="L4" s="2" t="s">
        <v>54</v>
      </c>
      <c r="M4" s="2" t="s">
        <v>55</v>
      </c>
      <c r="N4" s="2" t="s">
        <v>56</v>
      </c>
      <c r="O4" s="2" t="s">
        <v>57</v>
      </c>
      <c r="P4" s="2" t="s">
        <v>58</v>
      </c>
      <c r="Q4" s="2" t="s">
        <v>59</v>
      </c>
      <c r="R4" s="2" t="s">
        <v>60</v>
      </c>
    </row>
    <row r="5" spans="1:18" ht="21" customHeight="1">
      <c r="A5" s="77" t="s">
        <v>61</v>
      </c>
      <c r="B5" s="78"/>
      <c r="C5" s="78"/>
      <c r="D5" s="79"/>
      <c r="E5" s="80"/>
      <c r="F5" s="80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21" customHeight="1">
      <c r="A6" s="82" t="s">
        <v>62</v>
      </c>
      <c r="B6" s="78"/>
      <c r="C6" s="78"/>
      <c r="D6" s="79"/>
      <c r="E6" s="80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21" customHeight="1">
      <c r="A7" s="82" t="s">
        <v>63</v>
      </c>
      <c r="B7" s="78"/>
      <c r="C7" s="78"/>
      <c r="D7" s="79"/>
      <c r="E7" s="80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21" customHeight="1">
      <c r="A8" s="82" t="s">
        <v>64</v>
      </c>
      <c r="B8" s="78"/>
      <c r="C8" s="80"/>
      <c r="D8" s="79"/>
      <c r="E8" s="80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s="74" customFormat="1" ht="21" customHeight="1">
      <c r="A9" s="83" t="s">
        <v>65</v>
      </c>
      <c r="B9" s="83">
        <f>SUM(B5:B8)</f>
        <v>0</v>
      </c>
      <c r="C9" s="83">
        <f>B9/12</f>
        <v>0</v>
      </c>
      <c r="D9" s="79">
        <f>SUM(G9:R9)</f>
        <v>0</v>
      </c>
      <c r="E9" s="84"/>
      <c r="F9" s="84"/>
      <c r="G9" s="79">
        <f aca="true" t="shared" si="0" ref="G9:R9">SUM(G5:G8)</f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 t="shared" si="0"/>
        <v>0</v>
      </c>
      <c r="L9" s="79">
        <f t="shared" si="0"/>
        <v>0</v>
      </c>
      <c r="M9" s="79">
        <f t="shared" si="0"/>
        <v>0</v>
      </c>
      <c r="N9" s="79">
        <f t="shared" si="0"/>
        <v>0</v>
      </c>
      <c r="O9" s="79">
        <f t="shared" si="0"/>
        <v>0</v>
      </c>
      <c r="P9" s="79">
        <f t="shared" si="0"/>
        <v>0</v>
      </c>
      <c r="Q9" s="79">
        <f t="shared" si="0"/>
        <v>0</v>
      </c>
      <c r="R9" s="79">
        <f t="shared" si="0"/>
        <v>0</v>
      </c>
    </row>
    <row r="12" ht="12.75">
      <c r="O12" s="74" t="s">
        <v>66</v>
      </c>
    </row>
    <row r="13" ht="12.75">
      <c r="O13" s="74"/>
    </row>
    <row r="14" ht="12.75">
      <c r="O14" s="74"/>
    </row>
    <row r="15" ht="12.75">
      <c r="O15" s="74" t="s">
        <v>67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 r:id="rId1"/>
  <headerFooter alignWithMargins="0">
    <oddHeader>&amp;LDV MASLAČAK&amp;CIZVJEŠĆE O  BROJU PRIJAVLJENE DJECE U 2010. GODINI 
(stanje po mjesecima)&amp;R&amp;D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85" customWidth="1"/>
    <col min="2" max="2" width="14.00390625" style="85" customWidth="1"/>
    <col min="3" max="3" width="11.00390625" style="85" customWidth="1"/>
    <col min="4" max="15" width="9.57421875" style="85" customWidth="1"/>
    <col min="16" max="16384" width="9.140625" style="85" customWidth="1"/>
  </cols>
  <sheetData>
    <row r="2" spans="1:15" ht="21" customHeight="1">
      <c r="A2" s="200" t="s">
        <v>68</v>
      </c>
      <c r="B2" s="200" t="s">
        <v>43</v>
      </c>
      <c r="C2" s="200" t="s">
        <v>69</v>
      </c>
      <c r="D2" s="201" t="s">
        <v>70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s="86" customFormat="1" ht="21" customHeight="1">
      <c r="A3" s="200"/>
      <c r="B3" s="200"/>
      <c r="C3" s="200"/>
      <c r="D3" s="1" t="s">
        <v>49</v>
      </c>
      <c r="E3" s="1" t="s">
        <v>50</v>
      </c>
      <c r="F3" s="1" t="s">
        <v>51</v>
      </c>
      <c r="G3" s="1" t="s">
        <v>52</v>
      </c>
      <c r="H3" s="1" t="s">
        <v>53</v>
      </c>
      <c r="I3" s="1" t="s">
        <v>54</v>
      </c>
      <c r="J3" s="1" t="s">
        <v>55</v>
      </c>
      <c r="K3" s="1" t="s">
        <v>56</v>
      </c>
      <c r="L3" s="1" t="s">
        <v>57</v>
      </c>
      <c r="M3" s="1" t="s">
        <v>58</v>
      </c>
      <c r="N3" s="1" t="s">
        <v>59</v>
      </c>
      <c r="O3" s="1" t="s">
        <v>60</v>
      </c>
    </row>
    <row r="4" spans="1:15" ht="21" customHeight="1">
      <c r="A4" s="87" t="s">
        <v>49</v>
      </c>
      <c r="B4" s="88" t="s">
        <v>61</v>
      </c>
      <c r="C4" s="89">
        <f>SUM(D4:O4)</f>
        <v>0</v>
      </c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1" customHeight="1">
      <c r="A5" s="87" t="s">
        <v>50</v>
      </c>
      <c r="B5" s="92" t="s">
        <v>62</v>
      </c>
      <c r="C5" s="89">
        <f>SUM(D5:O5)</f>
        <v>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>
      <c r="A6" s="87" t="s">
        <v>51</v>
      </c>
      <c r="B6" s="92" t="s">
        <v>71</v>
      </c>
      <c r="C6" s="89">
        <f>SUM(D6:O6)</f>
        <v>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" customHeight="1">
      <c r="A7" s="87" t="s">
        <v>52</v>
      </c>
      <c r="B7" s="92" t="s">
        <v>64</v>
      </c>
      <c r="C7" s="89">
        <f>SUM(D7:O7)</f>
        <v>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95" customFormat="1" ht="21" customHeight="1">
      <c r="A8" s="93"/>
      <c r="B8" s="93" t="s">
        <v>65</v>
      </c>
      <c r="C8" s="89">
        <f>SUM(D8:O8)</f>
        <v>0</v>
      </c>
      <c r="D8" s="94">
        <f aca="true" t="shared" si="0" ref="D8:O8">SUM(D4:D7)</f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4">
        <f t="shared" si="0"/>
        <v>0</v>
      </c>
    </row>
    <row r="11" ht="12.75">
      <c r="M11" s="95" t="s">
        <v>66</v>
      </c>
    </row>
    <row r="12" ht="12.75">
      <c r="M12" s="95"/>
    </row>
    <row r="13" ht="12.75">
      <c r="M13" s="95"/>
    </row>
    <row r="14" ht="12.75">
      <c r="M14" s="95" t="s">
        <v>72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r:id="rId1"/>
  <headerFooter alignWithMargins="0">
    <oddHeader>&amp;LDV MASLAČAK&amp;CPREGLED ZADUŽENJA RODITELJA PREMA POJEDINIM JLS U 2010. GODINI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98" customFormat="1" ht="12.75">
      <c r="A2" s="96"/>
      <c r="B2" s="96"/>
      <c r="C2" s="96"/>
      <c r="D2" s="96"/>
      <c r="E2" s="97"/>
      <c r="F2" s="97"/>
      <c r="G2" s="96"/>
      <c r="H2" s="96"/>
      <c r="I2" s="96"/>
      <c r="J2" s="96"/>
      <c r="K2" s="96"/>
      <c r="L2" s="96"/>
      <c r="M2" s="96"/>
    </row>
    <row r="3" ht="12.75">
      <c r="A3" s="99"/>
    </row>
    <row r="5" ht="12.75">
      <c r="A5" s="100" t="s">
        <v>73</v>
      </c>
    </row>
    <row r="6" spans="1:6" ht="12.75">
      <c r="A6" s="101" t="s">
        <v>74</v>
      </c>
      <c r="E6" s="102" t="e">
        <f>SUM(Rashodi!#REF!)+SUM(Rashodi!#REF!)</f>
        <v>#REF!</v>
      </c>
      <c r="F6" s="102"/>
    </row>
    <row r="7" spans="1:6" ht="12.75">
      <c r="A7" s="103" t="s">
        <v>75</v>
      </c>
      <c r="E7" s="104"/>
      <c r="F7" s="102"/>
    </row>
    <row r="8" spans="1:6" ht="12.75">
      <c r="A8" t="s">
        <v>76</v>
      </c>
      <c r="E8" s="104"/>
      <c r="F8" s="102"/>
    </row>
    <row r="9" spans="1:6" ht="12.75">
      <c r="A9" t="s">
        <v>77</v>
      </c>
      <c r="E9" s="104"/>
      <c r="F9" s="102"/>
    </row>
    <row r="10" spans="1:6" ht="12.75">
      <c r="A10" t="s">
        <v>78</v>
      </c>
      <c r="E10" s="102" t="e">
        <f>E6-E7+E8-E9</f>
        <v>#REF!</v>
      </c>
      <c r="F10" s="102"/>
    </row>
    <row r="11" spans="1:6" ht="12.75">
      <c r="A11" t="s">
        <v>79</v>
      </c>
      <c r="E11" s="105">
        <f>'Broj djece'!D9</f>
        <v>0</v>
      </c>
      <c r="F11" s="105"/>
    </row>
    <row r="12" spans="1:6" ht="12.75">
      <c r="A12" t="s">
        <v>80</v>
      </c>
      <c r="E12" s="106" t="e">
        <f>E10/E11</f>
        <v>#REF!</v>
      </c>
      <c r="F12" s="106"/>
    </row>
    <row r="13" ht="12.75">
      <c r="B13" s="102"/>
    </row>
    <row r="14" ht="12.75">
      <c r="B14" s="102"/>
    </row>
    <row r="15" ht="12.75">
      <c r="B15" s="102"/>
    </row>
    <row r="16" spans="1:2" ht="12.75">
      <c r="A16" s="100" t="s">
        <v>81</v>
      </c>
      <c r="B16" s="102"/>
    </row>
    <row r="18" spans="1:11" s="73" customFormat="1" ht="35.25" customHeight="1">
      <c r="A18" s="198" t="s">
        <v>82</v>
      </c>
      <c r="B18" s="198" t="s">
        <v>83</v>
      </c>
      <c r="C18" s="198" t="s">
        <v>84</v>
      </c>
      <c r="D18" s="198" t="s">
        <v>85</v>
      </c>
      <c r="E18" s="198" t="s">
        <v>86</v>
      </c>
      <c r="F18" s="198" t="s">
        <v>87</v>
      </c>
      <c r="G18" s="198" t="s">
        <v>88</v>
      </c>
      <c r="H18" s="198"/>
      <c r="I18" s="199" t="s">
        <v>89</v>
      </c>
      <c r="J18" s="198" t="s">
        <v>90</v>
      </c>
      <c r="K18" s="198" t="s">
        <v>91</v>
      </c>
    </row>
    <row r="19" spans="1:11" s="76" customFormat="1" ht="35.25" customHeight="1">
      <c r="A19" s="198"/>
      <c r="B19" s="198"/>
      <c r="C19" s="198"/>
      <c r="D19" s="198"/>
      <c r="E19" s="198"/>
      <c r="F19" s="198"/>
      <c r="G19" s="3" t="s">
        <v>92</v>
      </c>
      <c r="H19" s="3" t="s">
        <v>93</v>
      </c>
      <c r="I19" s="199"/>
      <c r="J19" s="198"/>
      <c r="K19" s="198"/>
    </row>
    <row r="20" spans="1:11" s="108" customFormat="1" ht="10.5" customHeight="1">
      <c r="A20" s="107" t="s">
        <v>49</v>
      </c>
      <c r="B20" s="107" t="s">
        <v>50</v>
      </c>
      <c r="C20" s="107" t="s">
        <v>51</v>
      </c>
      <c r="D20" s="107" t="s">
        <v>52</v>
      </c>
      <c r="E20" s="107" t="s">
        <v>53</v>
      </c>
      <c r="F20" s="107" t="s">
        <v>54</v>
      </c>
      <c r="G20" s="107" t="s">
        <v>55</v>
      </c>
      <c r="H20" s="107" t="s">
        <v>56</v>
      </c>
      <c r="I20" s="107" t="s">
        <v>57</v>
      </c>
      <c r="J20" s="107" t="s">
        <v>58</v>
      </c>
      <c r="K20" s="107" t="s">
        <v>59</v>
      </c>
    </row>
    <row r="21" spans="1:11" s="114" customFormat="1" ht="25.5" customHeight="1">
      <c r="A21" s="109"/>
      <c r="B21" s="110"/>
      <c r="C21" s="111"/>
      <c r="D21" s="111"/>
      <c r="E21" s="111">
        <f>C21-D21</f>
        <v>0</v>
      </c>
      <c r="F21" s="112"/>
      <c r="G21" s="111" t="e">
        <f>SUM(Rashodi!#REF!)</f>
        <v>#REF!</v>
      </c>
      <c r="H21" s="111" t="e">
        <f>SUM(Rashodi!#REF!)</f>
        <v>#REF!</v>
      </c>
      <c r="I21" s="111" t="e">
        <f>Prihodi!#REF!+Prihodi!#REF!</f>
        <v>#REF!</v>
      </c>
      <c r="J21" s="112"/>
      <c r="K21" s="113"/>
    </row>
    <row r="22" ht="21" customHeight="1"/>
    <row r="23" spans="9:11" ht="21" customHeight="1">
      <c r="I23" s="115" t="s">
        <v>94</v>
      </c>
      <c r="J23" s="116"/>
      <c r="K23" s="117"/>
    </row>
    <row r="24" spans="9:11" ht="21" customHeight="1">
      <c r="I24" s="115" t="s">
        <v>95</v>
      </c>
      <c r="K24" s="118">
        <f>K21+K23</f>
        <v>0</v>
      </c>
    </row>
    <row r="28" ht="12.75">
      <c r="J28" s="100" t="s">
        <v>66</v>
      </c>
    </row>
    <row r="29" ht="12.75">
      <c r="J29" s="100"/>
    </row>
    <row r="30" ht="12.75">
      <c r="J30" s="100"/>
    </row>
    <row r="31" ht="12.75">
      <c r="J31" t="s">
        <v>72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 r:id="rId1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mgagro</dc:creator>
  <cp:keywords/>
  <dc:description/>
  <cp:lastModifiedBy>racunovodstvo</cp:lastModifiedBy>
  <cp:lastPrinted>2022-11-29T09:23:09Z</cp:lastPrinted>
  <dcterms:created xsi:type="dcterms:W3CDTF">2010-02-25T13:03:31Z</dcterms:created>
  <dcterms:modified xsi:type="dcterms:W3CDTF">2022-11-29T10:25:12Z</dcterms:modified>
  <cp:category/>
  <cp:version/>
  <cp:contentType/>
  <cp:contentStatus/>
</cp:coreProperties>
</file>